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aci Vesna\Documents\Dokumenti Vesna 21.04.2023\PRORAČUNSKO - ogledni primjerci\2023\"/>
    </mc:Choice>
  </mc:AlternateContent>
  <xr:revisionPtr revIDLastSave="0" documentId="13_ncr:1_{65E914DB-7A37-4F72-9AC0-E6E734D3248F}" xr6:coauthVersionLast="47" xr6:coauthVersionMax="47" xr10:uidLastSave="{00000000-0000-0000-0000-000000000000}"/>
  <bookViews>
    <workbookView xWindow="-120" yWindow="-120" windowWidth="29040" windowHeight="15840" xr2:uid="{23C4FF89-E0C8-423A-BE90-8BC6CB0D2B51}"/>
  </bookViews>
  <sheets>
    <sheet name="OPĆI DIO" sheetId="11" r:id="rId1"/>
    <sheet name="izvori financiranja" sheetId="12" r:id="rId2"/>
    <sheet name="PRIHODI" sheetId="2" r:id="rId3"/>
    <sheet name="II. izmjene - RASHODI 3.raz" sheetId="1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8" l="1"/>
  <c r="H28" i="11"/>
  <c r="H27" i="11"/>
  <c r="H26" i="11"/>
  <c r="H16" i="11"/>
  <c r="D35" i="12"/>
  <c r="D40" i="12"/>
  <c r="D46" i="12"/>
  <c r="D51" i="12"/>
  <c r="D57" i="12"/>
  <c r="D15" i="12"/>
  <c r="G13" i="18"/>
  <c r="H13" i="18"/>
  <c r="I13" i="18"/>
  <c r="K13" i="18"/>
  <c r="L13" i="18"/>
  <c r="M13" i="18"/>
  <c r="N13" i="18"/>
  <c r="O13" i="18"/>
  <c r="P13" i="18"/>
  <c r="Q13" i="18"/>
  <c r="G15" i="18"/>
  <c r="H15" i="18"/>
  <c r="I15" i="18"/>
  <c r="K15" i="18"/>
  <c r="L15" i="18"/>
  <c r="M15" i="18"/>
  <c r="N15" i="18"/>
  <c r="O15" i="18"/>
  <c r="P15" i="18"/>
  <c r="Q15" i="18"/>
  <c r="R15" i="18"/>
  <c r="D17" i="18"/>
  <c r="G17" i="18"/>
  <c r="H17" i="18"/>
  <c r="I17" i="18"/>
  <c r="K17" i="18"/>
  <c r="L17" i="18"/>
  <c r="M17" i="18"/>
  <c r="N17" i="18"/>
  <c r="O17" i="18"/>
  <c r="P17" i="18"/>
  <c r="Q17" i="18"/>
  <c r="R17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D22" i="18"/>
  <c r="E22" i="18"/>
  <c r="E17" i="18" s="1"/>
  <c r="E15" i="18" s="1"/>
  <c r="F22" i="18"/>
  <c r="F17" i="18" s="1"/>
  <c r="F15" i="18" s="1"/>
  <c r="G22" i="18"/>
  <c r="H22" i="18"/>
  <c r="I22" i="18"/>
  <c r="J22" i="18"/>
  <c r="J17" i="18" s="1"/>
  <c r="J15" i="18" s="1"/>
  <c r="J13" i="18" s="1"/>
  <c r="K22" i="18"/>
  <c r="L22" i="18"/>
  <c r="M22" i="18"/>
  <c r="N22" i="18"/>
  <c r="O22" i="18"/>
  <c r="P22" i="18"/>
  <c r="Q22" i="18"/>
  <c r="R22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D30" i="18"/>
  <c r="E30" i="18"/>
  <c r="F30" i="18"/>
  <c r="G30" i="18"/>
  <c r="H30" i="18"/>
  <c r="H29" i="18" s="1"/>
  <c r="I30" i="18"/>
  <c r="J30" i="18"/>
  <c r="K30" i="18"/>
  <c r="K29" i="18" s="1"/>
  <c r="L30" i="18"/>
  <c r="M30" i="18"/>
  <c r="N30" i="18"/>
  <c r="N29" i="18" s="1"/>
  <c r="O30" i="18"/>
  <c r="O29" i="18" s="1"/>
  <c r="P30" i="18"/>
  <c r="Q30" i="18"/>
  <c r="Q29" i="18" s="1"/>
  <c r="R30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D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C48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C49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C46" i="18"/>
  <c r="F29" i="18"/>
  <c r="U35" i="18"/>
  <c r="U33" i="18" s="1"/>
  <c r="T35" i="18"/>
  <c r="T33" i="18" s="1"/>
  <c r="R29" i="18"/>
  <c r="P29" i="18"/>
  <c r="M29" i="18"/>
  <c r="L29" i="18"/>
  <c r="J29" i="18"/>
  <c r="I29" i="18"/>
  <c r="G29" i="18"/>
  <c r="C30" i="18"/>
  <c r="C29" i="18" s="1"/>
  <c r="C27" i="18"/>
  <c r="U17" i="18"/>
  <c r="U15" i="18" s="1"/>
  <c r="T17" i="18"/>
  <c r="T15" i="18" s="1"/>
  <c r="B25" i="2"/>
  <c r="M24" i="2"/>
  <c r="K24" i="2"/>
  <c r="F24" i="2"/>
  <c r="H24" i="2"/>
  <c r="E13" i="18" l="1"/>
  <c r="F13" i="18"/>
  <c r="H29" i="11"/>
  <c r="D29" i="18"/>
  <c r="D15" i="18" s="1"/>
  <c r="D13" i="18" s="1"/>
  <c r="C22" i="18"/>
  <c r="C18" i="18"/>
  <c r="C36" i="18"/>
  <c r="C40" i="18"/>
  <c r="T13" i="18"/>
  <c r="U13" i="18"/>
  <c r="C17" i="18" l="1"/>
  <c r="C15" i="18" s="1"/>
  <c r="C35" i="18"/>
  <c r="C33" i="18" s="1"/>
  <c r="C13" i="18" l="1"/>
  <c r="B51" i="12" l="1"/>
  <c r="B46" i="12"/>
  <c r="B40" i="12"/>
  <c r="B35" i="12"/>
  <c r="B57" i="12" l="1"/>
  <c r="C35" i="12" l="1"/>
  <c r="C40" i="12"/>
  <c r="C46" i="12"/>
  <c r="C51" i="12"/>
  <c r="C15" i="12"/>
  <c r="F51" i="12"/>
  <c r="E51" i="12"/>
  <c r="F46" i="12"/>
  <c r="E46" i="12"/>
  <c r="F40" i="12"/>
  <c r="E40" i="12"/>
  <c r="F35" i="12"/>
  <c r="E35" i="12"/>
  <c r="F15" i="12"/>
  <c r="E15" i="12"/>
  <c r="B15" i="12"/>
  <c r="G28" i="11"/>
  <c r="F28" i="11"/>
  <c r="G27" i="11"/>
  <c r="F27" i="11"/>
  <c r="G26" i="11"/>
  <c r="F26" i="11"/>
  <c r="J16" i="11"/>
  <c r="I16" i="11"/>
  <c r="G16" i="11"/>
  <c r="F16" i="11"/>
  <c r="E57" i="12" l="1"/>
  <c r="C57" i="12"/>
  <c r="F57" i="12"/>
  <c r="F29" i="11"/>
  <c r="G29" i="11"/>
  <c r="J24" i="2" l="1"/>
  <c r="E24" i="2" l="1"/>
  <c r="C24" i="2"/>
  <c r="D23" i="2" l="1"/>
  <c r="O24" i="2" l="1"/>
  <c r="N24" i="2"/>
  <c r="L24" i="2"/>
  <c r="I24" i="2"/>
  <c r="G24" i="2"/>
  <c r="D24" i="2"/>
  <c r="B24" i="2"/>
</calcChain>
</file>

<file path=xl/sharedStrings.xml><?xml version="1.0" encoding="utf-8"?>
<sst xmlns="http://schemas.openxmlformats.org/spreadsheetml/2006/main" count="191" uniqueCount="138">
  <si>
    <t>Šifra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</si>
  <si>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</si>
  <si>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</si>
  <si>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</si>
  <si>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</si>
  <si>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</si>
  <si>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</si>
  <si>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</si>
  <si>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</si>
  <si>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PROGRAM: Javne potrebe u školstvu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</si>
  <si>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</si>
  <si>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</si>
  <si>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</si>
  <si>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</si>
  <si>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</si>
  <si>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</si>
  <si>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</si>
  <si>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</si>
  <si>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</si>
  <si>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</si>
  <si>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Izvor prihoda i primitaka</t>
  </si>
  <si>
    <t>Oznaka                           rač. iz                                      računskog                                         plana</t>
  </si>
  <si>
    <t>Prihodi od prodaje  nefinancijske imovine i nadoknade šteta s osnova osiguranja</t>
  </si>
  <si>
    <t>Ukupno (po izvorima)</t>
  </si>
  <si>
    <t>2023.</t>
  </si>
  <si>
    <t>Ukupno prihodi i primici za 2023.</t>
  </si>
  <si>
    <t>Funkcijska klasifikacija: 0950</t>
  </si>
  <si>
    <t>Nematerijalna imovina</t>
  </si>
  <si>
    <t>Rashodi za nabavu proizvedene dugotrajne imovine</t>
  </si>
  <si>
    <t>Postrojenja i oprema</t>
  </si>
  <si>
    <t>PUČKO OTVORENO UČILIŠTE                                         Nova ulica 1 Donja Stubica</t>
  </si>
  <si>
    <t>PROGRAM: Promicanje kulture - POU</t>
  </si>
  <si>
    <t>Funkcijska klasifikacija: 0820</t>
  </si>
  <si>
    <t>A1026 01 AKTIVNOST: Redovna djelatnost knjižnice</t>
  </si>
  <si>
    <t>Naknade troškova osobama izvan radnog odnosa</t>
  </si>
  <si>
    <t>Knjige, umjetnička djela i ostale izložbene vrijednosti</t>
  </si>
  <si>
    <t>Ostali nespomenuti rashodi poslovanja</t>
  </si>
  <si>
    <t>K1026 01 KAPITALNI PROJEKT: Opremanje knjižnice i čitaonice</t>
  </si>
  <si>
    <t>A1025 01 AKTIVNOST: Redovan rad pučkog otvorenog učilišta</t>
  </si>
  <si>
    <t>K1025 01 KAPITALNI PROJEKT: Opremanje pučkog otvorenog učilišta</t>
  </si>
  <si>
    <t>Opći prihodi i primici izvor 11</t>
  </si>
  <si>
    <t>Vlastiti prihodi        izvor 31</t>
  </si>
  <si>
    <t>Prihodi za posebne namjene izvor 43</t>
  </si>
  <si>
    <t>Pomoći izvor 52</t>
  </si>
  <si>
    <t>Donacije            (poklon knjiga)                     izvor 61</t>
  </si>
  <si>
    <t>Ravnateljica Manuela Frinčić, mag. bibl.</t>
  </si>
  <si>
    <t>PRORAČUNSKI KORISNIK RKP: 51685</t>
  </si>
  <si>
    <t>PROJEKCIJE PLANA ZA 2024.</t>
  </si>
  <si>
    <t>Izvor 9611 višak prihoda poslovanja - izvor 11</t>
  </si>
  <si>
    <t>Izvor 9631 višak prihoda poslovanja - izvor 31</t>
  </si>
  <si>
    <t>Izvor 9643 višak prihoda  poslovanja - izvor 43</t>
  </si>
  <si>
    <t>Pučko otvoreno učilište Donja Stubica</t>
  </si>
  <si>
    <t>Nova ulica 1, Donja Stubica</t>
  </si>
  <si>
    <t>PLAN PRIHODA I PRIMITAKA</t>
  </si>
  <si>
    <t>PROJEKCIJE PLANA ZA 2025.</t>
  </si>
  <si>
    <t>u eurima</t>
  </si>
  <si>
    <t>Povećanje/smanjenje</t>
  </si>
  <si>
    <t>I.izmjene Financijskog plana za 2023.</t>
  </si>
  <si>
    <t>I. izmjene Fin.plana -       Opći prihodi i primici izvor 11</t>
  </si>
  <si>
    <t>I. izmjene Fin.plana -       Vlastiti prihodi izvor 31</t>
  </si>
  <si>
    <t>I. izmjene Fin.plana -       Pomoći izvor 52</t>
  </si>
  <si>
    <t>I PROJEKCIJA PLANA ZA  2024. I 2025. GODINU</t>
  </si>
  <si>
    <t>OPĆI DIO</t>
  </si>
  <si>
    <t>A) RAČUN PRIHODA I RASHODA</t>
  </si>
  <si>
    <t>SAŽETAK</t>
  </si>
  <si>
    <t>PROJEKCIJA PRORAČUNA ZA 2024.</t>
  </si>
  <si>
    <t>PROJEKCIJA PRORAČUNA ZA 2025.</t>
  </si>
  <si>
    <t>EUR</t>
  </si>
  <si>
    <t>A. RAČUN PRIHODA I RASHODA</t>
  </si>
  <si>
    <t>PRIHODI POSLOVANJA</t>
  </si>
  <si>
    <t>PRIHODI OD NEFINANCIJSKE IMOVINE</t>
  </si>
  <si>
    <t>RASHODI POSLOVANJA</t>
  </si>
  <si>
    <t>RASHODI ZA NEFINANCIJSKU IMOVINU</t>
  </si>
  <si>
    <t>RAZLIKA -  VIŠAK/MANJAK</t>
  </si>
  <si>
    <t>B. RAČUN ZADUŽIVANJA/FINANCIRANJA</t>
  </si>
  <si>
    <t>PRIMICI OD FINANCIJSKE IMOVINE I ZADUŽIVANJA</t>
  </si>
  <si>
    <t>IZDACI ZA FINANCIJSKU IMOVINU I OTPLATU ZAJMOVA</t>
  </si>
  <si>
    <t>NETO ZADUŽIVANJE/FINANCIRANJE</t>
  </si>
  <si>
    <t>C. RASPOLOŽIVA SREDSTVA IZ PRETHODNE GODINE</t>
  </si>
  <si>
    <t>VLASTITI IZVORI</t>
  </si>
  <si>
    <t>UKUPAN DONOS VIŠKA/MANJKA IZ PRETHODNE(IH) GODINE</t>
  </si>
  <si>
    <t>DIO VIŠKA IZ PRETHODNE GODINE KOJI ĆE SE RASPOREDITI U RAZDOBLJU 2023-2025.</t>
  </si>
  <si>
    <t>PRIHODI UKUPNO:</t>
  </si>
  <si>
    <t>RASHODI UKUPNO:</t>
  </si>
  <si>
    <t>VIŠAK</t>
  </si>
  <si>
    <t>REZULTAT</t>
  </si>
  <si>
    <t>PLAN PRORAČUNA PO IZVORIMA FINANCIRANJA - PRIHODI</t>
  </si>
  <si>
    <t>VRSTA IZVORA FINANCIRANJA</t>
  </si>
  <si>
    <t>FINANCIJSKI</t>
  </si>
  <si>
    <t>PROJEKCIJA ZA 2024.</t>
  </si>
  <si>
    <t>PROJEKCIJA ZA 2025.</t>
  </si>
  <si>
    <t>PLAN ZA 2023.</t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</si>
  <si>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11</t>
    </r>
    <r>
      <rPr>
        <b/>
        <sz val="10"/>
        <color indexed="8"/>
        <rFont val="Arial"/>
        <family val="2"/>
        <charset val="238"/>
      </rPr>
      <t>, Opći prihodi i primici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</si>
  <si>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31</t>
    </r>
    <r>
      <rPr>
        <b/>
        <sz val="10"/>
        <color indexed="8"/>
        <rFont val="Arial"/>
        <family val="2"/>
        <charset val="238"/>
      </rPr>
      <t>, Vlastiti prihodi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</si>
  <si>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43</t>
    </r>
    <r>
      <rPr>
        <b/>
        <sz val="10"/>
        <color indexed="8"/>
        <rFont val="Arial"/>
        <family val="2"/>
        <charset val="238"/>
      </rPr>
      <t>, Ostali prihodi za posebne namjene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</si>
  <si>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52</t>
    </r>
    <r>
      <rPr>
        <b/>
        <sz val="10"/>
        <color indexed="8"/>
        <rFont val="Arial"/>
        <family val="2"/>
        <charset val="238"/>
      </rPr>
      <t>, Ostale pomoći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</si>
  <si>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522</t>
    </r>
    <r>
      <rPr>
        <b/>
        <sz val="10"/>
        <color indexed="8"/>
        <rFont val="Arial"/>
        <family val="2"/>
        <charset val="238"/>
      </rPr>
      <t>, Pomoći EU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</si>
  <si>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524</t>
    </r>
    <r>
      <rPr>
        <b/>
        <sz val="10"/>
        <color indexed="8"/>
        <rFont val="Arial"/>
        <family val="2"/>
        <charset val="238"/>
      </rPr>
      <t>, Pomoći iz državnog proračuna-fiskalno izravnanje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</si>
  <si>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61</t>
    </r>
    <r>
      <rPr>
        <b/>
        <sz val="10"/>
        <color indexed="8"/>
        <rFont val="Arial"/>
        <family val="2"/>
        <charset val="238"/>
      </rPr>
      <t>, Donacije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</si>
  <si>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71</t>
    </r>
    <r>
      <rPr>
        <b/>
        <sz val="10"/>
        <color indexed="8"/>
        <rFont val="Arial"/>
        <family val="2"/>
        <charset val="238"/>
      </rPr>
      <t>, Prihodi od prodaje ili zamjene nefinancijske imovine i naknade s naslova osiguranja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</si>
  <si>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81</t>
    </r>
    <r>
      <rPr>
        <b/>
        <sz val="10"/>
        <color indexed="8"/>
        <rFont val="Arial"/>
        <family val="2"/>
        <charset val="238"/>
      </rPr>
      <t>, Namjenski primici od zaduživanja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</si>
  <si>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9, Višak prihoda</t>
    </r>
  </si>
  <si>
    <t>UKUPNO</t>
  </si>
  <si>
    <t>PLAN PRORAČUNA PO IZVORIMA FINANCIRANJA - RASHODI</t>
  </si>
  <si>
    <t>Financijski rashodi</t>
  </si>
  <si>
    <t>RASHODI ZA NABAVU NEFINANCIJSKE IMOVINE</t>
  </si>
  <si>
    <t>UKUPNO RASHODI</t>
  </si>
  <si>
    <t>Klasa:</t>
  </si>
  <si>
    <t>400-02/22-01/01</t>
  </si>
  <si>
    <t>Urbroj:</t>
  </si>
  <si>
    <t>TEKUĆI PLAN ZA 2023.</t>
  </si>
  <si>
    <t>I. IZMJENE FINANCIJSKOG PLANA ZA 2023.</t>
  </si>
  <si>
    <t xml:space="preserve">I. IZMJENE FINANCIJSKOG </t>
  </si>
  <si>
    <t>PLANA ZA 2023.</t>
  </si>
  <si>
    <t xml:space="preserve">I. IZMJENE  FINANCIJSKOG </t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</si>
  <si>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9611 - Višak prihoda iz izvora 11</t>
    </r>
    <r>
      <rPr>
        <b/>
        <sz val="10"/>
        <color indexed="8"/>
        <rFont val="Arial"/>
        <family val="2"/>
        <charset val="238"/>
      </rPr>
      <t xml:space="preserve"> 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</si>
  <si>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9631 - Višak prihoda iz izvora 31</t>
    </r>
  </si>
  <si>
    <t>-</t>
  </si>
  <si>
    <t xml:space="preserve">Izvor financiranja: 9611 - Višak prihoda iz izvora 11 </t>
  </si>
  <si>
    <t>Izvor financiranja: 9631 - Višak prihoda iz izvora 31</t>
  </si>
  <si>
    <t>IZVORNI FINANCIJSKI PLAN ZA 2023.</t>
  </si>
  <si>
    <t>II. izmjene Financijskog plana za 2023.</t>
  </si>
  <si>
    <t>II. izmjene Fin.plana -       Vlastiti prihodi izvor 31</t>
  </si>
  <si>
    <t>II. izmjene Fin.plana -       Prihodi za posebne namjene izvor 43</t>
  </si>
  <si>
    <t>II. izmjene Fin.plana -       Pomoći izvor 53</t>
  </si>
  <si>
    <t>II. Izmjene Fin. Plana - donacije            (poklon knjiga)                     izvor 62</t>
  </si>
  <si>
    <t>II. izmjene financijskog plana za 2023. godinu</t>
  </si>
  <si>
    <t>Donja Stubica, 07. 12. 2023.</t>
  </si>
  <si>
    <t xml:space="preserve">II. IZMJENE  FINANCIJSKOG </t>
  </si>
  <si>
    <t xml:space="preserve">II. IZMJENE FINANCIJSKOG </t>
  </si>
  <si>
    <t>II. IZMJENE FINANCIJSKOG PLANA ZA 2023.</t>
  </si>
  <si>
    <t xml:space="preserve">      II. Izmjene financijskog plana za 2023. - PUČKO OTVORENO UČILIŠTE DONJA STUBICA                                                                                                   </t>
  </si>
  <si>
    <t>2113-02-23-11</t>
  </si>
  <si>
    <t>Izvor 9711 višak prihoda</t>
  </si>
  <si>
    <t>Izvor 9731 višak prihoda</t>
  </si>
  <si>
    <t xml:space="preserve">Izvor 9743 višak prihoda </t>
  </si>
  <si>
    <t>Na temelju članka 37. Zakona o ustanovama (NN NN 76/93, 29/97, 47/99, 35/08, 127/19), članka 46. Zakona o proračunu (NN 144/21) i članka 19. Statuta Pučkog otvorenog učilišta Donja Stubica ravnateljica Pučkog otvorenog učilišta Donja Stubica donosi:</t>
  </si>
  <si>
    <t xml:space="preserve">II. izmjene financijskog plana za 2023. - PUČKO OTVORENO UČILIŠTE DONJA STUBICA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</si>
</sst>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5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2"/>
      <color theme="1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5"/>
      <color indexed="8"/>
      <name val="Arial"/>
      <family val="2"/>
      <charset val="238"/>
    </font>
    <font>
      <sz val="8"/>
      <color theme="2" tint="-0.499984740745262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6.5"/>
      <color theme="0"/>
      <name val="Arial"/>
      <family val="2"/>
      <charset val="238"/>
    </font>
    <font>
      <b/>
      <sz val="7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8"/>
      <color indexed="8"/>
      <name val="Arial"/>
      <family val="2"/>
      <charset val="238"/>
    </font>
    <font>
      <b/>
      <sz val="7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5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6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1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1" fontId="8" fillId="0" borderId="14" xfId="0" applyNumberFormat="1" applyFont="1" applyBorder="1" applyAlignment="1">
      <alignment horizontal="left" wrapText="1"/>
    </xf>
    <xf numFmtId="1" fontId="7" fillId="0" borderId="19" xfId="0" applyNumberFormat="1" applyFont="1" applyBorder="1" applyAlignment="1">
      <alignment horizontal="left" wrapText="1"/>
    </xf>
    <xf numFmtId="1" fontId="8" fillId="0" borderId="24" xfId="0" applyNumberFormat="1" applyFont="1" applyBorder="1" applyAlignment="1">
      <alignment horizontal="left" wrapText="1"/>
    </xf>
    <xf numFmtId="1" fontId="7" fillId="0" borderId="24" xfId="0" applyNumberFormat="1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1" fontId="10" fillId="4" borderId="6" xfId="0" applyNumberFormat="1" applyFont="1" applyFill="1" applyBorder="1" applyAlignment="1">
      <alignment horizontal="right" vertical="top" wrapText="1"/>
    </xf>
    <xf numFmtId="1" fontId="10" fillId="4" borderId="10" xfId="0" applyNumberFormat="1" applyFont="1" applyFill="1" applyBorder="1" applyAlignment="1">
      <alignment horizontal="left" wrapText="1"/>
    </xf>
    <xf numFmtId="3" fontId="7" fillId="0" borderId="0" xfId="0" applyNumberFormat="1" applyFont="1"/>
    <xf numFmtId="0" fontId="7" fillId="0" borderId="0" xfId="0" applyFont="1" applyAlignment="1">
      <alignment horizont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4" fontId="2" fillId="0" borderId="0" xfId="0" applyNumberFormat="1" applyFont="1"/>
    <xf numFmtId="4" fontId="3" fillId="0" borderId="0" xfId="0" applyNumberFormat="1" applyFont="1"/>
    <xf numFmtId="0" fontId="3" fillId="6" borderId="46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vertical="center" wrapText="1"/>
    </xf>
    <xf numFmtId="0" fontId="8" fillId="0" borderId="40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0" fontId="8" fillId="0" borderId="4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" fontId="8" fillId="0" borderId="29" xfId="0" applyNumberFormat="1" applyFont="1" applyBorder="1" applyAlignment="1">
      <alignment horizontal="left" wrapText="1"/>
    </xf>
    <xf numFmtId="0" fontId="25" fillId="0" borderId="0" xfId="0" applyFont="1"/>
    <xf numFmtId="4" fontId="25" fillId="0" borderId="0" xfId="0" applyNumberFormat="1" applyFont="1"/>
    <xf numFmtId="4" fontId="7" fillId="0" borderId="0" xfId="0" applyNumberFormat="1" applyFont="1"/>
    <xf numFmtId="4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4" fontId="21" fillId="5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 wrapText="1"/>
    </xf>
    <xf numFmtId="4" fontId="22" fillId="5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4" fontId="14" fillId="0" borderId="42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4" fontId="17" fillId="5" borderId="45" xfId="0" applyNumberFormat="1" applyFont="1" applyFill="1" applyBorder="1" applyAlignment="1">
      <alignment vertical="center"/>
    </xf>
    <xf numFmtId="4" fontId="17" fillId="0" borderId="45" xfId="0" applyNumberFormat="1" applyFont="1" applyBorder="1" applyAlignment="1">
      <alignment vertical="center"/>
    </xf>
    <xf numFmtId="4" fontId="2" fillId="0" borderId="45" xfId="0" applyNumberFormat="1" applyFont="1" applyBorder="1" applyAlignment="1">
      <alignment vertical="center"/>
    </xf>
    <xf numFmtId="4" fontId="14" fillId="6" borderId="42" xfId="0" applyNumberFormat="1" applyFont="1" applyFill="1" applyBorder="1" applyAlignment="1">
      <alignment vertical="center"/>
    </xf>
    <xf numFmtId="4" fontId="3" fillId="6" borderId="42" xfId="0" applyNumberFormat="1" applyFont="1" applyFill="1" applyBorder="1" applyAlignment="1">
      <alignment vertical="center"/>
    </xf>
    <xf numFmtId="4" fontId="14" fillId="5" borderId="42" xfId="0" applyNumberFormat="1" applyFont="1" applyFill="1" applyBorder="1" applyAlignment="1">
      <alignment vertical="center"/>
    </xf>
    <xf numFmtId="4" fontId="14" fillId="0" borderId="43" xfId="0" applyNumberFormat="1" applyFont="1" applyBorder="1" applyAlignment="1">
      <alignment vertical="center"/>
    </xf>
    <xf numFmtId="4" fontId="18" fillId="3" borderId="5" xfId="0" applyNumberFormat="1" applyFont="1" applyFill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4" fontId="18" fillId="0" borderId="39" xfId="0" applyNumberFormat="1" applyFont="1" applyBorder="1" applyAlignment="1">
      <alignment vertical="center"/>
    </xf>
    <xf numFmtId="4" fontId="13" fillId="5" borderId="5" xfId="0" applyNumberFormat="1" applyFont="1" applyFill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4" fontId="20" fillId="0" borderId="5" xfId="0" applyNumberFormat="1" applyFont="1" applyBorder="1" applyAlignment="1">
      <alignment vertical="center"/>
    </xf>
    <xf numFmtId="4" fontId="20" fillId="0" borderId="39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13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8" fillId="0" borderId="39" xfId="0" applyNumberFormat="1" applyFont="1" applyBorder="1" applyAlignment="1">
      <alignment vertical="center"/>
    </xf>
    <xf numFmtId="4" fontId="18" fillId="5" borderId="5" xfId="0" applyNumberFormat="1" applyFont="1" applyFill="1" applyBorder="1" applyAlignment="1">
      <alignment vertical="center"/>
    </xf>
    <xf numFmtId="4" fontId="23" fillId="0" borderId="5" xfId="0" applyNumberFormat="1" applyFont="1" applyBorder="1" applyAlignment="1">
      <alignment vertical="center"/>
    </xf>
    <xf numFmtId="4" fontId="18" fillId="6" borderId="41" xfId="0" applyNumberFormat="1" applyFont="1" applyFill="1" applyBorder="1" applyAlignment="1">
      <alignment vertical="center"/>
    </xf>
    <xf numFmtId="4" fontId="8" fillId="6" borderId="49" xfId="0" applyNumberFormat="1" applyFont="1" applyFill="1" applyBorder="1" applyAlignment="1">
      <alignment vertical="center"/>
    </xf>
    <xf numFmtId="4" fontId="18" fillId="5" borderId="42" xfId="0" applyNumberFormat="1" applyFont="1" applyFill="1" applyBorder="1" applyAlignment="1">
      <alignment vertical="center"/>
    </xf>
    <xf numFmtId="4" fontId="18" fillId="0" borderId="42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vertical="center"/>
    </xf>
    <xf numFmtId="4" fontId="18" fillId="0" borderId="43" xfId="0" applyNumberFormat="1" applyFont="1" applyBorder="1" applyAlignment="1">
      <alignment vertical="center"/>
    </xf>
    <xf numFmtId="4" fontId="18" fillId="3" borderId="47" xfId="0" applyNumberFormat="1" applyFont="1" applyFill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4" fontId="18" fillId="0" borderId="47" xfId="0" applyNumberFormat="1" applyFont="1" applyBorder="1" applyAlignment="1">
      <alignment vertical="center"/>
    </xf>
    <xf numFmtId="4" fontId="18" fillId="0" borderId="48" xfId="0" applyNumberFormat="1" applyFont="1" applyBorder="1" applyAlignment="1">
      <alignment vertical="center"/>
    </xf>
    <xf numFmtId="4" fontId="14" fillId="3" borderId="42" xfId="0" applyNumberFormat="1" applyFont="1" applyFill="1" applyBorder="1" applyAlignment="1">
      <alignment vertical="center"/>
    </xf>
    <xf numFmtId="4" fontId="18" fillId="5" borderId="47" xfId="0" applyNumberFormat="1" applyFont="1" applyFill="1" applyBorder="1" applyAlignment="1">
      <alignment vertical="center"/>
    </xf>
    <xf numFmtId="4" fontId="6" fillId="2" borderId="0" xfId="0" applyNumberFormat="1" applyFont="1" applyFill="1"/>
    <xf numFmtId="4" fontId="26" fillId="0" borderId="5" xfId="0" applyNumberFormat="1" applyFont="1" applyBorder="1" applyAlignment="1">
      <alignment vertical="center"/>
    </xf>
    <xf numFmtId="0" fontId="29" fillId="0" borderId="0" xfId="0" applyFont="1"/>
    <xf numFmtId="4" fontId="33" fillId="8" borderId="54" xfId="0" applyNumberFormat="1" applyFont="1" applyFill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vertical="center"/>
    </xf>
    <xf numFmtId="0" fontId="18" fillId="9" borderId="51" xfId="0" applyFont="1" applyFill="1" applyBorder="1" applyAlignment="1">
      <alignment vertical="center"/>
    </xf>
    <xf numFmtId="0" fontId="18" fillId="9" borderId="52" xfId="0" applyFont="1" applyFill="1" applyBorder="1" applyAlignment="1">
      <alignment vertical="center"/>
    </xf>
    <xf numFmtId="4" fontId="18" fillId="9" borderId="54" xfId="0" applyNumberFormat="1" applyFont="1" applyFill="1" applyBorder="1" applyAlignment="1">
      <alignment horizontal="center" vertical="center" wrapText="1"/>
    </xf>
    <xf numFmtId="0" fontId="18" fillId="0" borderId="35" xfId="0" applyFont="1" applyBorder="1"/>
    <xf numFmtId="164" fontId="18" fillId="0" borderId="2" xfId="0" applyNumberFormat="1" applyFont="1" applyBorder="1" applyAlignment="1">
      <alignment horizontal="right"/>
    </xf>
    <xf numFmtId="0" fontId="18" fillId="0" borderId="2" xfId="0" applyFont="1" applyBorder="1"/>
    <xf numFmtId="164" fontId="18" fillId="0" borderId="2" xfId="0" applyNumberFormat="1" applyFont="1" applyBorder="1"/>
    <xf numFmtId="0" fontId="18" fillId="0" borderId="57" xfId="0" applyFont="1" applyBorder="1"/>
    <xf numFmtId="164" fontId="18" fillId="0" borderId="54" xfId="0" applyNumberFormat="1" applyFont="1" applyBorder="1"/>
    <xf numFmtId="0" fontId="18" fillId="9" borderId="35" xfId="0" applyFont="1" applyFill="1" applyBorder="1"/>
    <xf numFmtId="0" fontId="18" fillId="9" borderId="3" xfId="0" applyFont="1" applyFill="1" applyBorder="1"/>
    <xf numFmtId="0" fontId="18" fillId="9" borderId="53" xfId="0" applyFont="1" applyFill="1" applyBorder="1"/>
    <xf numFmtId="0" fontId="18" fillId="0" borderId="58" xfId="0" applyFont="1" applyBorder="1"/>
    <xf numFmtId="0" fontId="18" fillId="9" borderId="2" xfId="0" applyFont="1" applyFill="1" applyBorder="1"/>
    <xf numFmtId="0" fontId="18" fillId="0" borderId="3" xfId="0" applyFont="1" applyBorder="1"/>
    <xf numFmtId="0" fontId="18" fillId="0" borderId="53" xfId="0" applyFont="1" applyBorder="1"/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36" fillId="10" borderId="54" xfId="0" applyFont="1" applyFill="1" applyBorder="1" applyAlignment="1">
      <alignment horizontal="center" vertical="top" wrapText="1" readingOrder="1"/>
    </xf>
    <xf numFmtId="0" fontId="36" fillId="10" borderId="58" xfId="0" applyFont="1" applyFill="1" applyBorder="1" applyAlignment="1">
      <alignment horizontal="center" vertical="top" wrapText="1" readingOrder="1"/>
    </xf>
    <xf numFmtId="0" fontId="3" fillId="0" borderId="59" xfId="0" applyFont="1" applyBorder="1" applyAlignment="1">
      <alignment vertical="top" wrapText="1" readingOrder="1"/>
    </xf>
    <xf numFmtId="164" fontId="2" fillId="0" borderId="59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vertical="center" wrapText="1" readingOrder="1"/>
    </xf>
    <xf numFmtId="0" fontId="3" fillId="0" borderId="58" xfId="0" applyFont="1" applyBorder="1" applyAlignment="1">
      <alignment vertical="top" wrapText="1" readingOrder="1"/>
    </xf>
    <xf numFmtId="164" fontId="2" fillId="0" borderId="58" xfId="0" applyNumberFormat="1" applyFont="1" applyBorder="1" applyAlignment="1">
      <alignment horizontal="right" vertical="center"/>
    </xf>
    <xf numFmtId="0" fontId="0" fillId="0" borderId="2" xfId="0" applyBorder="1" applyAlignment="1">
      <alignment vertical="top"/>
    </xf>
    <xf numFmtId="164" fontId="8" fillId="0" borderId="2" xfId="0" applyNumberFormat="1" applyFont="1" applyBorder="1" applyAlignment="1">
      <alignment horizontal="right" vertical="center"/>
    </xf>
    <xf numFmtId="164" fontId="37" fillId="0" borderId="2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37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0" fontId="35" fillId="11" borderId="59" xfId="0" applyFont="1" applyFill="1" applyBorder="1" applyAlignment="1">
      <alignment vertical="top"/>
    </xf>
    <xf numFmtId="164" fontId="7" fillId="11" borderId="59" xfId="0" applyNumberFormat="1" applyFont="1" applyFill="1" applyBorder="1" applyAlignment="1">
      <alignment horizontal="right" vertical="top" wrapText="1" readingOrder="1"/>
    </xf>
    <xf numFmtId="0" fontId="35" fillId="12" borderId="59" xfId="0" applyFont="1" applyFill="1" applyBorder="1" applyAlignment="1">
      <alignment vertical="top"/>
    </xf>
    <xf numFmtId="164" fontId="24" fillId="12" borderId="59" xfId="0" applyNumberFormat="1" applyFont="1" applyFill="1" applyBorder="1" applyAlignment="1">
      <alignment horizontal="right" vertical="top" wrapText="1" readingOrder="1"/>
    </xf>
    <xf numFmtId="0" fontId="3" fillId="0" borderId="2" xfId="0" applyFont="1" applyBorder="1" applyAlignment="1">
      <alignment vertical="top" wrapText="1" readingOrder="1"/>
    </xf>
    <xf numFmtId="164" fontId="7" fillId="0" borderId="2" xfId="0" applyNumberFormat="1" applyFont="1" applyBorder="1" applyAlignment="1">
      <alignment horizontal="right" vertical="top" wrapText="1" readingOrder="1"/>
    </xf>
    <xf numFmtId="0" fontId="27" fillId="0" borderId="2" xfId="0" applyFont="1" applyBorder="1" applyAlignment="1">
      <alignment vertical="top" wrapText="1" readingOrder="1"/>
    </xf>
    <xf numFmtId="164" fontId="12" fillId="0" borderId="2" xfId="0" applyNumberFormat="1" applyFont="1" applyBorder="1" applyAlignment="1">
      <alignment horizontal="right" vertical="top" wrapText="1" readingOrder="1"/>
    </xf>
    <xf numFmtId="4" fontId="8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3" fontId="39" fillId="0" borderId="0" xfId="0" applyNumberFormat="1" applyFont="1" applyAlignment="1">
      <alignment wrapText="1"/>
    </xf>
    <xf numFmtId="3" fontId="39" fillId="0" borderId="0" xfId="0" applyNumberFormat="1" applyFont="1"/>
    <xf numFmtId="0" fontId="39" fillId="0" borderId="0" xfId="0" applyFont="1" applyAlignment="1">
      <alignment horizontal="center" wrapText="1"/>
    </xf>
    <xf numFmtId="0" fontId="36" fillId="10" borderId="54" xfId="0" applyFont="1" applyFill="1" applyBorder="1" applyAlignment="1">
      <alignment horizontal="center" vertical="center" wrapText="1" readingOrder="1"/>
    </xf>
    <xf numFmtId="4" fontId="32" fillId="8" borderId="35" xfId="0" applyNumberFormat="1" applyFont="1" applyFill="1" applyBorder="1" applyAlignment="1">
      <alignment horizontal="center" vertical="center" wrapText="1"/>
    </xf>
    <xf numFmtId="4" fontId="18" fillId="3" borderId="42" xfId="0" applyNumberFormat="1" applyFont="1" applyFill="1" applyBorder="1" applyAlignment="1">
      <alignment vertical="center"/>
    </xf>
    <xf numFmtId="4" fontId="8" fillId="3" borderId="42" xfId="0" applyNumberFormat="1" applyFont="1" applyFill="1" applyBorder="1" applyAlignment="1">
      <alignment vertical="center"/>
    </xf>
    <xf numFmtId="4" fontId="14" fillId="3" borderId="47" xfId="0" applyNumberFormat="1" applyFont="1" applyFill="1" applyBorder="1" applyAlignment="1">
      <alignment vertical="center"/>
    </xf>
    <xf numFmtId="4" fontId="3" fillId="3" borderId="47" xfId="0" applyNumberFormat="1" applyFont="1" applyFill="1" applyBorder="1" applyAlignment="1">
      <alignment vertical="center"/>
    </xf>
    <xf numFmtId="4" fontId="14" fillId="3" borderId="48" xfId="0" applyNumberFormat="1" applyFont="1" applyFill="1" applyBorder="1" applyAlignment="1">
      <alignment vertical="center"/>
    </xf>
    <xf numFmtId="4" fontId="3" fillId="3" borderId="42" xfId="0" applyNumberFormat="1" applyFont="1" applyFill="1" applyBorder="1" applyAlignment="1">
      <alignment vertical="center"/>
    </xf>
    <xf numFmtId="4" fontId="14" fillId="3" borderId="43" xfId="0" applyNumberFormat="1" applyFont="1" applyFill="1" applyBorder="1" applyAlignment="1">
      <alignment vertical="center"/>
    </xf>
    <xf numFmtId="4" fontId="32" fillId="8" borderId="2" xfId="0" applyNumberFormat="1" applyFont="1" applyFill="1" applyBorder="1" applyAlignment="1">
      <alignment horizontal="center" vertical="center" wrapText="1"/>
    </xf>
    <xf numFmtId="164" fontId="18" fillId="9" borderId="3" xfId="0" applyNumberFormat="1" applyFont="1" applyFill="1" applyBorder="1"/>
    <xf numFmtId="164" fontId="18" fillId="0" borderId="3" xfId="0" applyNumberFormat="1" applyFont="1" applyBorder="1"/>
    <xf numFmtId="0" fontId="36" fillId="10" borderId="58" xfId="0" applyFont="1" applyFill="1" applyBorder="1" applyAlignment="1">
      <alignment horizontal="center" vertical="center" wrapText="1" readingOrder="1"/>
    </xf>
    <xf numFmtId="164" fontId="7" fillId="0" borderId="59" xfId="0" applyNumberFormat="1" applyFont="1" applyBorder="1" applyAlignment="1">
      <alignment horizontal="right" vertical="top" wrapText="1" readingOrder="1"/>
    </xf>
    <xf numFmtId="164" fontId="24" fillId="12" borderId="2" xfId="0" applyNumberFormat="1" applyFont="1" applyFill="1" applyBorder="1" applyAlignment="1">
      <alignment horizontal="right" vertical="top" wrapText="1" readingOrder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 wrapText="1"/>
    </xf>
    <xf numFmtId="16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164" fontId="47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35" fillId="11" borderId="2" xfId="0" applyFont="1" applyFill="1" applyBorder="1" applyAlignment="1">
      <alignment vertical="top"/>
    </xf>
    <xf numFmtId="164" fontId="7" fillId="11" borderId="2" xfId="0" applyNumberFormat="1" applyFont="1" applyFill="1" applyBorder="1" applyAlignment="1">
      <alignment horizontal="right" vertical="top" wrapText="1" readingOrder="1"/>
    </xf>
    <xf numFmtId="0" fontId="35" fillId="12" borderId="2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64" fontId="34" fillId="0" borderId="15" xfId="0" applyNumberFormat="1" applyFont="1" applyBorder="1" applyAlignment="1">
      <alignment horizontal="center" vertical="center" wrapText="1"/>
    </xf>
    <xf numFmtId="164" fontId="34" fillId="7" borderId="15" xfId="0" applyNumberFormat="1" applyFont="1" applyFill="1" applyBorder="1" applyAlignment="1">
      <alignment horizontal="center" vertical="center" wrapText="1"/>
    </xf>
    <xf numFmtId="164" fontId="34" fillId="0" borderId="16" xfId="0" applyNumberFormat="1" applyFont="1" applyBorder="1"/>
    <xf numFmtId="164" fontId="34" fillId="7" borderId="16" xfId="0" applyNumberFormat="1" applyFont="1" applyFill="1" applyBorder="1"/>
    <xf numFmtId="164" fontId="34" fillId="0" borderId="16" xfId="0" applyNumberFormat="1" applyFont="1" applyBorder="1" applyAlignment="1">
      <alignment horizontal="center" wrapText="1"/>
    </xf>
    <xf numFmtId="164" fontId="34" fillId="7" borderId="16" xfId="0" applyNumberFormat="1" applyFont="1" applyFill="1" applyBorder="1" applyAlignment="1">
      <alignment horizontal="center" wrapText="1"/>
    </xf>
    <xf numFmtId="164" fontId="34" fillId="0" borderId="16" xfId="0" applyNumberFormat="1" applyFont="1" applyBorder="1" applyAlignment="1">
      <alignment horizontal="center" vertical="center" wrapText="1"/>
    </xf>
    <xf numFmtId="164" fontId="34" fillId="7" borderId="16" xfId="0" applyNumberFormat="1" applyFont="1" applyFill="1" applyBorder="1" applyAlignment="1">
      <alignment horizontal="center" vertical="center" wrapText="1"/>
    </xf>
    <xf numFmtId="164" fontId="34" fillId="7" borderId="17" xfId="0" applyNumberFormat="1" applyFont="1" applyFill="1" applyBorder="1" applyAlignment="1">
      <alignment horizontal="center" vertical="center" wrapText="1"/>
    </xf>
    <xf numFmtId="164" fontId="34" fillId="0" borderId="17" xfId="0" applyNumberFormat="1" applyFont="1" applyBorder="1" applyAlignment="1">
      <alignment horizontal="center" vertical="center" wrapText="1"/>
    </xf>
    <xf numFmtId="164" fontId="34" fillId="0" borderId="18" xfId="0" applyNumberFormat="1" applyFont="1" applyBorder="1" applyAlignment="1">
      <alignment horizontal="center" vertical="center" wrapText="1"/>
    </xf>
    <xf numFmtId="164" fontId="48" fillId="0" borderId="20" xfId="0" applyNumberFormat="1" applyFont="1" applyBorder="1" applyAlignment="1">
      <alignment horizontal="center" vertical="center" wrapText="1"/>
    </xf>
    <xf numFmtId="164" fontId="48" fillId="7" borderId="20" xfId="0" applyNumberFormat="1" applyFont="1" applyFill="1" applyBorder="1" applyAlignment="1">
      <alignment horizontal="center" vertical="center" wrapText="1"/>
    </xf>
    <xf numFmtId="164" fontId="48" fillId="0" borderId="21" xfId="0" applyNumberFormat="1" applyFont="1" applyBorder="1"/>
    <xf numFmtId="164" fontId="48" fillId="7" borderId="21" xfId="0" applyNumberFormat="1" applyFont="1" applyFill="1" applyBorder="1"/>
    <xf numFmtId="164" fontId="48" fillId="0" borderId="21" xfId="0" applyNumberFormat="1" applyFont="1" applyBorder="1" applyAlignment="1">
      <alignment horizontal="center" wrapText="1"/>
    </xf>
    <xf numFmtId="164" fontId="48" fillId="7" borderId="21" xfId="0" applyNumberFormat="1" applyFont="1" applyFill="1" applyBorder="1" applyAlignment="1">
      <alignment horizontal="center" wrapText="1"/>
    </xf>
    <xf numFmtId="164" fontId="48" fillId="0" borderId="21" xfId="0" applyNumberFormat="1" applyFont="1" applyBorder="1" applyAlignment="1">
      <alignment horizontal="center" vertical="center" wrapText="1"/>
    </xf>
    <xf numFmtId="164" fontId="48" fillId="7" borderId="21" xfId="0" applyNumberFormat="1" applyFont="1" applyFill="1" applyBorder="1" applyAlignment="1">
      <alignment horizontal="center" vertical="center" wrapText="1"/>
    </xf>
    <xf numFmtId="164" fontId="48" fillId="7" borderId="22" xfId="0" applyNumberFormat="1" applyFont="1" applyFill="1" applyBorder="1" applyAlignment="1">
      <alignment horizontal="center" vertical="center" wrapText="1"/>
    </xf>
    <xf numFmtId="164" fontId="48" fillId="0" borderId="22" xfId="0" applyNumberFormat="1" applyFont="1" applyBorder="1" applyAlignment="1">
      <alignment horizontal="center" vertical="center" wrapText="1"/>
    </xf>
    <xf numFmtId="164" fontId="48" fillId="0" borderId="23" xfId="0" applyNumberFormat="1" applyFont="1" applyBorder="1" applyAlignment="1">
      <alignment horizontal="center" vertical="center" wrapText="1"/>
    </xf>
    <xf numFmtId="164" fontId="48" fillId="0" borderId="25" xfId="0" applyNumberFormat="1" applyFont="1" applyBorder="1"/>
    <xf numFmtId="164" fontId="48" fillId="7" borderId="25" xfId="0" applyNumberFormat="1" applyFont="1" applyFill="1" applyBorder="1"/>
    <xf numFmtId="164" fontId="48" fillId="0" borderId="26" xfId="0" applyNumberFormat="1" applyFont="1" applyBorder="1"/>
    <xf numFmtId="164" fontId="48" fillId="7" borderId="26" xfId="0" applyNumberFormat="1" applyFont="1" applyFill="1" applyBorder="1"/>
    <xf numFmtId="164" fontId="48" fillId="7" borderId="27" xfId="0" applyNumberFormat="1" applyFont="1" applyFill="1" applyBorder="1"/>
    <xf numFmtId="164" fontId="48" fillId="0" borderId="27" xfId="0" applyNumberFormat="1" applyFont="1" applyBorder="1"/>
    <xf numFmtId="164" fontId="48" fillId="0" borderId="28" xfId="0" applyNumberFormat="1" applyFont="1" applyBorder="1"/>
    <xf numFmtId="164" fontId="48" fillId="0" borderId="0" xfId="0" applyNumberFormat="1" applyFont="1"/>
    <xf numFmtId="164" fontId="48" fillId="7" borderId="0" xfId="0" applyNumberFormat="1" applyFont="1" applyFill="1"/>
    <xf numFmtId="164" fontId="48" fillId="0" borderId="30" xfId="0" applyNumberFormat="1" applyFont="1" applyBorder="1"/>
    <xf numFmtId="164" fontId="48" fillId="7" borderId="30" xfId="0" applyNumberFormat="1" applyFont="1" applyFill="1" applyBorder="1"/>
    <xf numFmtId="164" fontId="48" fillId="0" borderId="31" xfId="0" applyNumberFormat="1" applyFont="1" applyBorder="1"/>
    <xf numFmtId="164" fontId="48" fillId="7" borderId="31" xfId="0" applyNumberFormat="1" applyFont="1" applyFill="1" applyBorder="1"/>
    <xf numFmtId="164" fontId="48" fillId="7" borderId="32" xfId="0" applyNumberFormat="1" applyFont="1" applyFill="1" applyBorder="1"/>
    <xf numFmtId="164" fontId="48" fillId="0" borderId="32" xfId="0" applyNumberFormat="1" applyFont="1" applyBorder="1"/>
    <xf numFmtId="164" fontId="48" fillId="0" borderId="33" xfId="0" applyNumberFormat="1" applyFont="1" applyBorder="1"/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" fontId="18" fillId="0" borderId="34" xfId="0" applyNumberFormat="1" applyFont="1" applyBorder="1" applyAlignment="1">
      <alignment vertical="center" wrapText="1"/>
    </xf>
    <xf numFmtId="164" fontId="34" fillId="0" borderId="11" xfId="0" applyNumberFormat="1" applyFont="1" applyBorder="1" applyAlignment="1">
      <alignment vertical="center"/>
    </xf>
    <xf numFmtId="164" fontId="34" fillId="7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18" fillId="6" borderId="46" xfId="0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vertical="center" wrapText="1"/>
    </xf>
    <xf numFmtId="0" fontId="18" fillId="0" borderId="50" xfId="0" applyFont="1" applyBorder="1" applyAlignment="1">
      <alignment horizontal="left" vertical="center"/>
    </xf>
    <xf numFmtId="0" fontId="18" fillId="0" borderId="47" xfId="0" applyFont="1" applyBorder="1" applyAlignment="1">
      <alignment vertical="center" wrapText="1"/>
    </xf>
    <xf numFmtId="0" fontId="18" fillId="0" borderId="35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8" fillId="0" borderId="53" xfId="0" applyFont="1" applyBorder="1" applyAlignment="1">
      <alignment horizontal="right"/>
    </xf>
    <xf numFmtId="0" fontId="18" fillId="0" borderId="35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53" xfId="0" applyFont="1" applyBorder="1" applyAlignment="1">
      <alignment horizontal="left"/>
    </xf>
    <xf numFmtId="0" fontId="34" fillId="0" borderId="35" xfId="0" applyFont="1" applyBorder="1" applyAlignment="1">
      <alignment horizontal="left" wrapText="1"/>
    </xf>
    <xf numFmtId="0" fontId="34" fillId="0" borderId="3" xfId="0" applyFont="1" applyBorder="1" applyAlignment="1">
      <alignment horizontal="left" wrapText="1"/>
    </xf>
    <xf numFmtId="0" fontId="34" fillId="0" borderId="53" xfId="0" applyFont="1" applyBorder="1" applyAlignment="1">
      <alignment horizontal="left" wrapText="1"/>
    </xf>
    <xf numFmtId="0" fontId="31" fillId="8" borderId="51" xfId="0" applyFont="1" applyFill="1" applyBorder="1" applyAlignment="1">
      <alignment horizontal="center" vertical="center"/>
    </xf>
    <xf numFmtId="0" fontId="31" fillId="8" borderId="52" xfId="0" applyFont="1" applyFill="1" applyBorder="1" applyAlignment="1">
      <alignment horizontal="center" vertical="center"/>
    </xf>
    <xf numFmtId="0" fontId="31" fillId="8" borderId="0" xfId="0" applyFont="1" applyFill="1" applyAlignment="1">
      <alignment horizontal="center" vertical="center"/>
    </xf>
    <xf numFmtId="0" fontId="31" fillId="8" borderId="55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31" fillId="8" borderId="56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6" fillId="10" borderId="54" xfId="0" applyFont="1" applyFill="1" applyBorder="1" applyAlignment="1">
      <alignment horizontal="center" vertical="center" wrapText="1" readingOrder="1"/>
    </xf>
    <xf numFmtId="0" fontId="0" fillId="10" borderId="58" xfId="0" applyFill="1" applyBorder="1" applyAlignment="1">
      <alignment horizontal="center" vertical="center" wrapText="1" readingOrder="1"/>
    </xf>
    <xf numFmtId="0" fontId="36" fillId="10" borderId="58" xfId="0" applyFont="1" applyFill="1" applyBorder="1" applyAlignment="1">
      <alignment horizontal="center" vertical="center" wrapText="1" readingOrder="1"/>
    </xf>
    <xf numFmtId="0" fontId="36" fillId="10" borderId="52" xfId="0" applyFont="1" applyFill="1" applyBorder="1" applyAlignment="1">
      <alignment horizontal="center" vertical="top" wrapText="1" readingOrder="1"/>
    </xf>
    <xf numFmtId="0" fontId="36" fillId="10" borderId="56" xfId="0" applyFont="1" applyFill="1" applyBorder="1" applyAlignment="1">
      <alignment horizontal="center" vertical="top" wrapText="1" readingOrder="1"/>
    </xf>
    <xf numFmtId="0" fontId="36" fillId="10" borderId="54" xfId="0" applyFont="1" applyFill="1" applyBorder="1" applyAlignment="1">
      <alignment horizontal="center" vertical="top" wrapText="1" readingOrder="1"/>
    </xf>
    <xf numFmtId="0" fontId="0" fillId="10" borderId="58" xfId="0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18" fillId="3" borderId="35" xfId="0" applyFont="1" applyFill="1" applyBorder="1" applyAlignment="1">
      <alignment horizontal="left" vertical="center" wrapText="1"/>
    </xf>
    <xf numFmtId="0" fontId="19" fillId="3" borderId="41" xfId="0" applyFont="1" applyFill="1" applyBorder="1" applyAlignment="1">
      <alignment vertical="center" wrapText="1"/>
    </xf>
    <xf numFmtId="0" fontId="50" fillId="3" borderId="35" xfId="0" applyFont="1" applyFill="1" applyBorder="1" applyAlignment="1">
      <alignment horizontal="left" vertical="center" wrapText="1"/>
    </xf>
    <xf numFmtId="0" fontId="51" fillId="3" borderId="41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wrapText="1"/>
    </xf>
    <xf numFmtId="0" fontId="43" fillId="0" borderId="35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50" fillId="3" borderId="38" xfId="0" applyFont="1" applyFill="1" applyBorder="1" applyAlignment="1">
      <alignment horizontal="left" vertical="center" wrapText="1"/>
    </xf>
    <xf numFmtId="0" fontId="51" fillId="3" borderId="37" xfId="0" applyFont="1" applyFill="1" applyBorder="1" applyAlignment="1">
      <alignment vertical="center" wrapText="1"/>
    </xf>
  </cellXfs>
  <cellStyles count="2">
    <cellStyle name="Normalno" xfId="0" builtinId="0"/>
    <cellStyle name="Obično_List5" xfId="1" xr:uid="{B3E46805-6CA6-4F9D-9882-B6331F954D6D}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8686A85C-677F-49ED-9675-BBD2D78C62F2}"/>
            </a:ext>
          </a:extLst>
        </xdr:cNvPr>
        <xdr:cNvSpPr>
          <a:spLocks noChangeShapeType="1"/>
        </xdr:cNvSpPr>
      </xdr:nvSpPr>
      <xdr:spPr bwMode="auto">
        <a:xfrm>
          <a:off x="19050" y="1524000"/>
          <a:ext cx="1047750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19050</xdr:rowOff>
    </xdr:from>
    <xdr:to>
      <xdr:col>0</xdr:col>
      <xdr:colOff>1057275</xdr:colOff>
      <xdr:row>8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C7742506-2F9D-43C9-A0EF-CBAC58BE2759}"/>
            </a:ext>
          </a:extLst>
        </xdr:cNvPr>
        <xdr:cNvSpPr>
          <a:spLocks noChangeShapeType="1"/>
        </xdr:cNvSpPr>
      </xdr:nvSpPr>
      <xdr:spPr bwMode="auto">
        <a:xfrm>
          <a:off x="9525" y="1524000"/>
          <a:ext cx="1047750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627D-ACD7-491A-9776-A3AA5110F26D}">
  <dimension ref="A1:J29"/>
  <sheetViews>
    <sheetView tabSelected="1" workbookViewId="0">
      <selection activeCell="H13" sqref="H13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5" customWidth="1"/>
    <col min="5" max="5" width="29.42578125" style="1" customWidth="1"/>
    <col min="6" max="6" width="13.42578125" style="1" customWidth="1"/>
    <col min="7" max="8" width="13.85546875" style="1" customWidth="1"/>
    <col min="9" max="9" width="9.7109375" style="1" customWidth="1"/>
    <col min="10" max="10" width="9.28515625" style="1" customWidth="1"/>
    <col min="11" max="11" width="11.42578125" style="1"/>
    <col min="12" max="12" width="16.28515625" style="1" bestFit="1" customWidth="1"/>
    <col min="13" max="13" width="21.7109375" style="1" bestFit="1" customWidth="1"/>
    <col min="14" max="258" width="11.42578125" style="1"/>
    <col min="259" max="260" width="4.28515625" style="1" customWidth="1"/>
    <col min="261" max="261" width="5.5703125" style="1" customWidth="1"/>
    <col min="262" max="262" width="5.28515625" style="1" customWidth="1"/>
    <col min="263" max="263" width="44.7109375" style="1" customWidth="1"/>
    <col min="264" max="264" width="15.85546875" style="1" bestFit="1" customWidth="1"/>
    <col min="265" max="265" width="17.28515625" style="1" customWidth="1"/>
    <col min="266" max="266" width="16.7109375" style="1" customWidth="1"/>
    <col min="267" max="267" width="11.42578125" style="1"/>
    <col min="268" max="268" width="16.28515625" style="1" bestFit="1" customWidth="1"/>
    <col min="269" max="269" width="21.7109375" style="1" bestFit="1" customWidth="1"/>
    <col min="270" max="514" width="11.42578125" style="1"/>
    <col min="515" max="516" width="4.28515625" style="1" customWidth="1"/>
    <col min="517" max="517" width="5.5703125" style="1" customWidth="1"/>
    <col min="518" max="518" width="5.28515625" style="1" customWidth="1"/>
    <col min="519" max="519" width="44.7109375" style="1" customWidth="1"/>
    <col min="520" max="520" width="15.85546875" style="1" bestFit="1" customWidth="1"/>
    <col min="521" max="521" width="17.28515625" style="1" customWidth="1"/>
    <col min="522" max="522" width="16.7109375" style="1" customWidth="1"/>
    <col min="523" max="523" width="11.42578125" style="1"/>
    <col min="524" max="524" width="16.28515625" style="1" bestFit="1" customWidth="1"/>
    <col min="525" max="525" width="21.7109375" style="1" bestFit="1" customWidth="1"/>
    <col min="526" max="770" width="11.42578125" style="1"/>
    <col min="771" max="772" width="4.28515625" style="1" customWidth="1"/>
    <col min="773" max="773" width="5.5703125" style="1" customWidth="1"/>
    <col min="774" max="774" width="5.28515625" style="1" customWidth="1"/>
    <col min="775" max="775" width="44.7109375" style="1" customWidth="1"/>
    <col min="776" max="776" width="15.85546875" style="1" bestFit="1" customWidth="1"/>
    <col min="777" max="777" width="17.28515625" style="1" customWidth="1"/>
    <col min="778" max="778" width="16.7109375" style="1" customWidth="1"/>
    <col min="779" max="779" width="11.42578125" style="1"/>
    <col min="780" max="780" width="16.28515625" style="1" bestFit="1" customWidth="1"/>
    <col min="781" max="781" width="21.7109375" style="1" bestFit="1" customWidth="1"/>
    <col min="782" max="1026" width="11.42578125" style="1"/>
    <col min="1027" max="1028" width="4.28515625" style="1" customWidth="1"/>
    <col min="1029" max="1029" width="5.5703125" style="1" customWidth="1"/>
    <col min="1030" max="1030" width="5.28515625" style="1" customWidth="1"/>
    <col min="1031" max="1031" width="44.7109375" style="1" customWidth="1"/>
    <col min="1032" max="1032" width="15.85546875" style="1" bestFit="1" customWidth="1"/>
    <col min="1033" max="1033" width="17.28515625" style="1" customWidth="1"/>
    <col min="1034" max="1034" width="16.7109375" style="1" customWidth="1"/>
    <col min="1035" max="1035" width="11.42578125" style="1"/>
    <col min="1036" max="1036" width="16.28515625" style="1" bestFit="1" customWidth="1"/>
    <col min="1037" max="1037" width="21.7109375" style="1" bestFit="1" customWidth="1"/>
    <col min="1038" max="1282" width="11.42578125" style="1"/>
    <col min="1283" max="1284" width="4.28515625" style="1" customWidth="1"/>
    <col min="1285" max="1285" width="5.5703125" style="1" customWidth="1"/>
    <col min="1286" max="1286" width="5.28515625" style="1" customWidth="1"/>
    <col min="1287" max="1287" width="44.7109375" style="1" customWidth="1"/>
    <col min="1288" max="1288" width="15.85546875" style="1" bestFit="1" customWidth="1"/>
    <col min="1289" max="1289" width="17.28515625" style="1" customWidth="1"/>
    <col min="1290" max="1290" width="16.7109375" style="1" customWidth="1"/>
    <col min="1291" max="1291" width="11.42578125" style="1"/>
    <col min="1292" max="1292" width="16.28515625" style="1" bestFit="1" customWidth="1"/>
    <col min="1293" max="1293" width="21.7109375" style="1" bestFit="1" customWidth="1"/>
    <col min="1294" max="1538" width="11.42578125" style="1"/>
    <col min="1539" max="1540" width="4.28515625" style="1" customWidth="1"/>
    <col min="1541" max="1541" width="5.5703125" style="1" customWidth="1"/>
    <col min="1542" max="1542" width="5.28515625" style="1" customWidth="1"/>
    <col min="1543" max="1543" width="44.7109375" style="1" customWidth="1"/>
    <col min="1544" max="1544" width="15.85546875" style="1" bestFit="1" customWidth="1"/>
    <col min="1545" max="1545" width="17.28515625" style="1" customWidth="1"/>
    <col min="1546" max="1546" width="16.7109375" style="1" customWidth="1"/>
    <col min="1547" max="1547" width="11.42578125" style="1"/>
    <col min="1548" max="1548" width="16.28515625" style="1" bestFit="1" customWidth="1"/>
    <col min="1549" max="1549" width="21.7109375" style="1" bestFit="1" customWidth="1"/>
    <col min="1550" max="1794" width="11.42578125" style="1"/>
    <col min="1795" max="1796" width="4.28515625" style="1" customWidth="1"/>
    <col min="1797" max="1797" width="5.5703125" style="1" customWidth="1"/>
    <col min="1798" max="1798" width="5.28515625" style="1" customWidth="1"/>
    <col min="1799" max="1799" width="44.7109375" style="1" customWidth="1"/>
    <col min="1800" max="1800" width="15.85546875" style="1" bestFit="1" customWidth="1"/>
    <col min="1801" max="1801" width="17.28515625" style="1" customWidth="1"/>
    <col min="1802" max="1802" width="16.7109375" style="1" customWidth="1"/>
    <col min="1803" max="1803" width="11.42578125" style="1"/>
    <col min="1804" max="1804" width="16.28515625" style="1" bestFit="1" customWidth="1"/>
    <col min="1805" max="1805" width="21.7109375" style="1" bestFit="1" customWidth="1"/>
    <col min="1806" max="2050" width="11.42578125" style="1"/>
    <col min="2051" max="2052" width="4.28515625" style="1" customWidth="1"/>
    <col min="2053" max="2053" width="5.5703125" style="1" customWidth="1"/>
    <col min="2054" max="2054" width="5.28515625" style="1" customWidth="1"/>
    <col min="2055" max="2055" width="44.7109375" style="1" customWidth="1"/>
    <col min="2056" max="2056" width="15.85546875" style="1" bestFit="1" customWidth="1"/>
    <col min="2057" max="2057" width="17.28515625" style="1" customWidth="1"/>
    <col min="2058" max="2058" width="16.7109375" style="1" customWidth="1"/>
    <col min="2059" max="2059" width="11.42578125" style="1"/>
    <col min="2060" max="2060" width="16.28515625" style="1" bestFit="1" customWidth="1"/>
    <col min="2061" max="2061" width="21.7109375" style="1" bestFit="1" customWidth="1"/>
    <col min="2062" max="2306" width="11.42578125" style="1"/>
    <col min="2307" max="2308" width="4.28515625" style="1" customWidth="1"/>
    <col min="2309" max="2309" width="5.5703125" style="1" customWidth="1"/>
    <col min="2310" max="2310" width="5.28515625" style="1" customWidth="1"/>
    <col min="2311" max="2311" width="44.7109375" style="1" customWidth="1"/>
    <col min="2312" max="2312" width="15.85546875" style="1" bestFit="1" customWidth="1"/>
    <col min="2313" max="2313" width="17.28515625" style="1" customWidth="1"/>
    <col min="2314" max="2314" width="16.7109375" style="1" customWidth="1"/>
    <col min="2315" max="2315" width="11.42578125" style="1"/>
    <col min="2316" max="2316" width="16.28515625" style="1" bestFit="1" customWidth="1"/>
    <col min="2317" max="2317" width="21.7109375" style="1" bestFit="1" customWidth="1"/>
    <col min="2318" max="2562" width="11.42578125" style="1"/>
    <col min="2563" max="2564" width="4.28515625" style="1" customWidth="1"/>
    <col min="2565" max="2565" width="5.5703125" style="1" customWidth="1"/>
    <col min="2566" max="2566" width="5.28515625" style="1" customWidth="1"/>
    <col min="2567" max="2567" width="44.7109375" style="1" customWidth="1"/>
    <col min="2568" max="2568" width="15.85546875" style="1" bestFit="1" customWidth="1"/>
    <col min="2569" max="2569" width="17.28515625" style="1" customWidth="1"/>
    <col min="2570" max="2570" width="16.7109375" style="1" customWidth="1"/>
    <col min="2571" max="2571" width="11.42578125" style="1"/>
    <col min="2572" max="2572" width="16.28515625" style="1" bestFit="1" customWidth="1"/>
    <col min="2573" max="2573" width="21.7109375" style="1" bestFit="1" customWidth="1"/>
    <col min="2574" max="2818" width="11.42578125" style="1"/>
    <col min="2819" max="2820" width="4.28515625" style="1" customWidth="1"/>
    <col min="2821" max="2821" width="5.5703125" style="1" customWidth="1"/>
    <col min="2822" max="2822" width="5.28515625" style="1" customWidth="1"/>
    <col min="2823" max="2823" width="44.7109375" style="1" customWidth="1"/>
    <col min="2824" max="2824" width="15.85546875" style="1" bestFit="1" customWidth="1"/>
    <col min="2825" max="2825" width="17.28515625" style="1" customWidth="1"/>
    <col min="2826" max="2826" width="16.7109375" style="1" customWidth="1"/>
    <col min="2827" max="2827" width="11.42578125" style="1"/>
    <col min="2828" max="2828" width="16.28515625" style="1" bestFit="1" customWidth="1"/>
    <col min="2829" max="2829" width="21.7109375" style="1" bestFit="1" customWidth="1"/>
    <col min="2830" max="3074" width="11.42578125" style="1"/>
    <col min="3075" max="3076" width="4.28515625" style="1" customWidth="1"/>
    <col min="3077" max="3077" width="5.5703125" style="1" customWidth="1"/>
    <col min="3078" max="3078" width="5.28515625" style="1" customWidth="1"/>
    <col min="3079" max="3079" width="44.7109375" style="1" customWidth="1"/>
    <col min="3080" max="3080" width="15.85546875" style="1" bestFit="1" customWidth="1"/>
    <col min="3081" max="3081" width="17.28515625" style="1" customWidth="1"/>
    <col min="3082" max="3082" width="16.7109375" style="1" customWidth="1"/>
    <col min="3083" max="3083" width="11.42578125" style="1"/>
    <col min="3084" max="3084" width="16.28515625" style="1" bestFit="1" customWidth="1"/>
    <col min="3085" max="3085" width="21.7109375" style="1" bestFit="1" customWidth="1"/>
    <col min="3086" max="3330" width="11.42578125" style="1"/>
    <col min="3331" max="3332" width="4.28515625" style="1" customWidth="1"/>
    <col min="3333" max="3333" width="5.5703125" style="1" customWidth="1"/>
    <col min="3334" max="3334" width="5.28515625" style="1" customWidth="1"/>
    <col min="3335" max="3335" width="44.7109375" style="1" customWidth="1"/>
    <col min="3336" max="3336" width="15.85546875" style="1" bestFit="1" customWidth="1"/>
    <col min="3337" max="3337" width="17.28515625" style="1" customWidth="1"/>
    <col min="3338" max="3338" width="16.7109375" style="1" customWidth="1"/>
    <col min="3339" max="3339" width="11.42578125" style="1"/>
    <col min="3340" max="3340" width="16.28515625" style="1" bestFit="1" customWidth="1"/>
    <col min="3341" max="3341" width="21.7109375" style="1" bestFit="1" customWidth="1"/>
    <col min="3342" max="3586" width="11.42578125" style="1"/>
    <col min="3587" max="3588" width="4.28515625" style="1" customWidth="1"/>
    <col min="3589" max="3589" width="5.5703125" style="1" customWidth="1"/>
    <col min="3590" max="3590" width="5.28515625" style="1" customWidth="1"/>
    <col min="3591" max="3591" width="44.7109375" style="1" customWidth="1"/>
    <col min="3592" max="3592" width="15.85546875" style="1" bestFit="1" customWidth="1"/>
    <col min="3593" max="3593" width="17.28515625" style="1" customWidth="1"/>
    <col min="3594" max="3594" width="16.7109375" style="1" customWidth="1"/>
    <col min="3595" max="3595" width="11.42578125" style="1"/>
    <col min="3596" max="3596" width="16.28515625" style="1" bestFit="1" customWidth="1"/>
    <col min="3597" max="3597" width="21.7109375" style="1" bestFit="1" customWidth="1"/>
    <col min="3598" max="3842" width="11.42578125" style="1"/>
    <col min="3843" max="3844" width="4.28515625" style="1" customWidth="1"/>
    <col min="3845" max="3845" width="5.5703125" style="1" customWidth="1"/>
    <col min="3846" max="3846" width="5.28515625" style="1" customWidth="1"/>
    <col min="3847" max="3847" width="44.7109375" style="1" customWidth="1"/>
    <col min="3848" max="3848" width="15.85546875" style="1" bestFit="1" customWidth="1"/>
    <col min="3849" max="3849" width="17.28515625" style="1" customWidth="1"/>
    <col min="3850" max="3850" width="16.7109375" style="1" customWidth="1"/>
    <col min="3851" max="3851" width="11.42578125" style="1"/>
    <col min="3852" max="3852" width="16.28515625" style="1" bestFit="1" customWidth="1"/>
    <col min="3853" max="3853" width="21.7109375" style="1" bestFit="1" customWidth="1"/>
    <col min="3854" max="4098" width="11.42578125" style="1"/>
    <col min="4099" max="4100" width="4.28515625" style="1" customWidth="1"/>
    <col min="4101" max="4101" width="5.5703125" style="1" customWidth="1"/>
    <col min="4102" max="4102" width="5.28515625" style="1" customWidth="1"/>
    <col min="4103" max="4103" width="44.7109375" style="1" customWidth="1"/>
    <col min="4104" max="4104" width="15.85546875" style="1" bestFit="1" customWidth="1"/>
    <col min="4105" max="4105" width="17.28515625" style="1" customWidth="1"/>
    <col min="4106" max="4106" width="16.7109375" style="1" customWidth="1"/>
    <col min="4107" max="4107" width="11.42578125" style="1"/>
    <col min="4108" max="4108" width="16.28515625" style="1" bestFit="1" customWidth="1"/>
    <col min="4109" max="4109" width="21.7109375" style="1" bestFit="1" customWidth="1"/>
    <col min="4110" max="4354" width="11.42578125" style="1"/>
    <col min="4355" max="4356" width="4.28515625" style="1" customWidth="1"/>
    <col min="4357" max="4357" width="5.5703125" style="1" customWidth="1"/>
    <col min="4358" max="4358" width="5.28515625" style="1" customWidth="1"/>
    <col min="4359" max="4359" width="44.7109375" style="1" customWidth="1"/>
    <col min="4360" max="4360" width="15.85546875" style="1" bestFit="1" customWidth="1"/>
    <col min="4361" max="4361" width="17.28515625" style="1" customWidth="1"/>
    <col min="4362" max="4362" width="16.7109375" style="1" customWidth="1"/>
    <col min="4363" max="4363" width="11.42578125" style="1"/>
    <col min="4364" max="4364" width="16.28515625" style="1" bestFit="1" customWidth="1"/>
    <col min="4365" max="4365" width="21.7109375" style="1" bestFit="1" customWidth="1"/>
    <col min="4366" max="4610" width="11.42578125" style="1"/>
    <col min="4611" max="4612" width="4.28515625" style="1" customWidth="1"/>
    <col min="4613" max="4613" width="5.5703125" style="1" customWidth="1"/>
    <col min="4614" max="4614" width="5.28515625" style="1" customWidth="1"/>
    <col min="4615" max="4615" width="44.7109375" style="1" customWidth="1"/>
    <col min="4616" max="4616" width="15.85546875" style="1" bestFit="1" customWidth="1"/>
    <col min="4617" max="4617" width="17.28515625" style="1" customWidth="1"/>
    <col min="4618" max="4618" width="16.7109375" style="1" customWidth="1"/>
    <col min="4619" max="4619" width="11.42578125" style="1"/>
    <col min="4620" max="4620" width="16.28515625" style="1" bestFit="1" customWidth="1"/>
    <col min="4621" max="4621" width="21.7109375" style="1" bestFit="1" customWidth="1"/>
    <col min="4622" max="4866" width="11.42578125" style="1"/>
    <col min="4867" max="4868" width="4.28515625" style="1" customWidth="1"/>
    <col min="4869" max="4869" width="5.5703125" style="1" customWidth="1"/>
    <col min="4870" max="4870" width="5.28515625" style="1" customWidth="1"/>
    <col min="4871" max="4871" width="44.7109375" style="1" customWidth="1"/>
    <col min="4872" max="4872" width="15.85546875" style="1" bestFit="1" customWidth="1"/>
    <col min="4873" max="4873" width="17.28515625" style="1" customWidth="1"/>
    <col min="4874" max="4874" width="16.7109375" style="1" customWidth="1"/>
    <col min="4875" max="4875" width="11.42578125" style="1"/>
    <col min="4876" max="4876" width="16.28515625" style="1" bestFit="1" customWidth="1"/>
    <col min="4877" max="4877" width="21.7109375" style="1" bestFit="1" customWidth="1"/>
    <col min="4878" max="5122" width="11.42578125" style="1"/>
    <col min="5123" max="5124" width="4.28515625" style="1" customWidth="1"/>
    <col min="5125" max="5125" width="5.5703125" style="1" customWidth="1"/>
    <col min="5126" max="5126" width="5.28515625" style="1" customWidth="1"/>
    <col min="5127" max="5127" width="44.7109375" style="1" customWidth="1"/>
    <col min="5128" max="5128" width="15.85546875" style="1" bestFit="1" customWidth="1"/>
    <col min="5129" max="5129" width="17.28515625" style="1" customWidth="1"/>
    <col min="5130" max="5130" width="16.7109375" style="1" customWidth="1"/>
    <col min="5131" max="5131" width="11.42578125" style="1"/>
    <col min="5132" max="5132" width="16.28515625" style="1" bestFit="1" customWidth="1"/>
    <col min="5133" max="5133" width="21.7109375" style="1" bestFit="1" customWidth="1"/>
    <col min="5134" max="5378" width="11.42578125" style="1"/>
    <col min="5379" max="5380" width="4.28515625" style="1" customWidth="1"/>
    <col min="5381" max="5381" width="5.5703125" style="1" customWidth="1"/>
    <col min="5382" max="5382" width="5.28515625" style="1" customWidth="1"/>
    <col min="5383" max="5383" width="44.7109375" style="1" customWidth="1"/>
    <col min="5384" max="5384" width="15.85546875" style="1" bestFit="1" customWidth="1"/>
    <col min="5385" max="5385" width="17.28515625" style="1" customWidth="1"/>
    <col min="5386" max="5386" width="16.7109375" style="1" customWidth="1"/>
    <col min="5387" max="5387" width="11.42578125" style="1"/>
    <col min="5388" max="5388" width="16.28515625" style="1" bestFit="1" customWidth="1"/>
    <col min="5389" max="5389" width="21.7109375" style="1" bestFit="1" customWidth="1"/>
    <col min="5390" max="5634" width="11.42578125" style="1"/>
    <col min="5635" max="5636" width="4.28515625" style="1" customWidth="1"/>
    <col min="5637" max="5637" width="5.5703125" style="1" customWidth="1"/>
    <col min="5638" max="5638" width="5.28515625" style="1" customWidth="1"/>
    <col min="5639" max="5639" width="44.7109375" style="1" customWidth="1"/>
    <col min="5640" max="5640" width="15.85546875" style="1" bestFit="1" customWidth="1"/>
    <col min="5641" max="5641" width="17.28515625" style="1" customWidth="1"/>
    <col min="5642" max="5642" width="16.7109375" style="1" customWidth="1"/>
    <col min="5643" max="5643" width="11.42578125" style="1"/>
    <col min="5644" max="5644" width="16.28515625" style="1" bestFit="1" customWidth="1"/>
    <col min="5645" max="5645" width="21.7109375" style="1" bestFit="1" customWidth="1"/>
    <col min="5646" max="5890" width="11.42578125" style="1"/>
    <col min="5891" max="5892" width="4.28515625" style="1" customWidth="1"/>
    <col min="5893" max="5893" width="5.5703125" style="1" customWidth="1"/>
    <col min="5894" max="5894" width="5.28515625" style="1" customWidth="1"/>
    <col min="5895" max="5895" width="44.7109375" style="1" customWidth="1"/>
    <col min="5896" max="5896" width="15.85546875" style="1" bestFit="1" customWidth="1"/>
    <col min="5897" max="5897" width="17.28515625" style="1" customWidth="1"/>
    <col min="5898" max="5898" width="16.7109375" style="1" customWidth="1"/>
    <col min="5899" max="5899" width="11.42578125" style="1"/>
    <col min="5900" max="5900" width="16.28515625" style="1" bestFit="1" customWidth="1"/>
    <col min="5901" max="5901" width="21.7109375" style="1" bestFit="1" customWidth="1"/>
    <col min="5902" max="6146" width="11.42578125" style="1"/>
    <col min="6147" max="6148" width="4.28515625" style="1" customWidth="1"/>
    <col min="6149" max="6149" width="5.5703125" style="1" customWidth="1"/>
    <col min="6150" max="6150" width="5.28515625" style="1" customWidth="1"/>
    <col min="6151" max="6151" width="44.7109375" style="1" customWidth="1"/>
    <col min="6152" max="6152" width="15.85546875" style="1" bestFit="1" customWidth="1"/>
    <col min="6153" max="6153" width="17.28515625" style="1" customWidth="1"/>
    <col min="6154" max="6154" width="16.7109375" style="1" customWidth="1"/>
    <col min="6155" max="6155" width="11.42578125" style="1"/>
    <col min="6156" max="6156" width="16.28515625" style="1" bestFit="1" customWidth="1"/>
    <col min="6157" max="6157" width="21.7109375" style="1" bestFit="1" customWidth="1"/>
    <col min="6158" max="6402" width="11.42578125" style="1"/>
    <col min="6403" max="6404" width="4.28515625" style="1" customWidth="1"/>
    <col min="6405" max="6405" width="5.5703125" style="1" customWidth="1"/>
    <col min="6406" max="6406" width="5.28515625" style="1" customWidth="1"/>
    <col min="6407" max="6407" width="44.7109375" style="1" customWidth="1"/>
    <col min="6408" max="6408" width="15.85546875" style="1" bestFit="1" customWidth="1"/>
    <col min="6409" max="6409" width="17.28515625" style="1" customWidth="1"/>
    <col min="6410" max="6410" width="16.7109375" style="1" customWidth="1"/>
    <col min="6411" max="6411" width="11.42578125" style="1"/>
    <col min="6412" max="6412" width="16.28515625" style="1" bestFit="1" customWidth="1"/>
    <col min="6413" max="6413" width="21.7109375" style="1" bestFit="1" customWidth="1"/>
    <col min="6414" max="6658" width="11.42578125" style="1"/>
    <col min="6659" max="6660" width="4.28515625" style="1" customWidth="1"/>
    <col min="6661" max="6661" width="5.5703125" style="1" customWidth="1"/>
    <col min="6662" max="6662" width="5.28515625" style="1" customWidth="1"/>
    <col min="6663" max="6663" width="44.7109375" style="1" customWidth="1"/>
    <col min="6664" max="6664" width="15.85546875" style="1" bestFit="1" customWidth="1"/>
    <col min="6665" max="6665" width="17.28515625" style="1" customWidth="1"/>
    <col min="6666" max="6666" width="16.7109375" style="1" customWidth="1"/>
    <col min="6667" max="6667" width="11.42578125" style="1"/>
    <col min="6668" max="6668" width="16.28515625" style="1" bestFit="1" customWidth="1"/>
    <col min="6669" max="6669" width="21.7109375" style="1" bestFit="1" customWidth="1"/>
    <col min="6670" max="6914" width="11.42578125" style="1"/>
    <col min="6915" max="6916" width="4.28515625" style="1" customWidth="1"/>
    <col min="6917" max="6917" width="5.5703125" style="1" customWidth="1"/>
    <col min="6918" max="6918" width="5.28515625" style="1" customWidth="1"/>
    <col min="6919" max="6919" width="44.7109375" style="1" customWidth="1"/>
    <col min="6920" max="6920" width="15.85546875" style="1" bestFit="1" customWidth="1"/>
    <col min="6921" max="6921" width="17.28515625" style="1" customWidth="1"/>
    <col min="6922" max="6922" width="16.7109375" style="1" customWidth="1"/>
    <col min="6923" max="6923" width="11.42578125" style="1"/>
    <col min="6924" max="6924" width="16.28515625" style="1" bestFit="1" customWidth="1"/>
    <col min="6925" max="6925" width="21.7109375" style="1" bestFit="1" customWidth="1"/>
    <col min="6926" max="7170" width="11.42578125" style="1"/>
    <col min="7171" max="7172" width="4.28515625" style="1" customWidth="1"/>
    <col min="7173" max="7173" width="5.5703125" style="1" customWidth="1"/>
    <col min="7174" max="7174" width="5.28515625" style="1" customWidth="1"/>
    <col min="7175" max="7175" width="44.7109375" style="1" customWidth="1"/>
    <col min="7176" max="7176" width="15.85546875" style="1" bestFit="1" customWidth="1"/>
    <col min="7177" max="7177" width="17.28515625" style="1" customWidth="1"/>
    <col min="7178" max="7178" width="16.7109375" style="1" customWidth="1"/>
    <col min="7179" max="7179" width="11.42578125" style="1"/>
    <col min="7180" max="7180" width="16.28515625" style="1" bestFit="1" customWidth="1"/>
    <col min="7181" max="7181" width="21.7109375" style="1" bestFit="1" customWidth="1"/>
    <col min="7182" max="7426" width="11.42578125" style="1"/>
    <col min="7427" max="7428" width="4.28515625" style="1" customWidth="1"/>
    <col min="7429" max="7429" width="5.5703125" style="1" customWidth="1"/>
    <col min="7430" max="7430" width="5.28515625" style="1" customWidth="1"/>
    <col min="7431" max="7431" width="44.7109375" style="1" customWidth="1"/>
    <col min="7432" max="7432" width="15.85546875" style="1" bestFit="1" customWidth="1"/>
    <col min="7433" max="7433" width="17.28515625" style="1" customWidth="1"/>
    <col min="7434" max="7434" width="16.7109375" style="1" customWidth="1"/>
    <col min="7435" max="7435" width="11.42578125" style="1"/>
    <col min="7436" max="7436" width="16.28515625" style="1" bestFit="1" customWidth="1"/>
    <col min="7437" max="7437" width="21.7109375" style="1" bestFit="1" customWidth="1"/>
    <col min="7438" max="7682" width="11.42578125" style="1"/>
    <col min="7683" max="7684" width="4.28515625" style="1" customWidth="1"/>
    <col min="7685" max="7685" width="5.5703125" style="1" customWidth="1"/>
    <col min="7686" max="7686" width="5.28515625" style="1" customWidth="1"/>
    <col min="7687" max="7687" width="44.7109375" style="1" customWidth="1"/>
    <col min="7688" max="7688" width="15.85546875" style="1" bestFit="1" customWidth="1"/>
    <col min="7689" max="7689" width="17.28515625" style="1" customWidth="1"/>
    <col min="7690" max="7690" width="16.7109375" style="1" customWidth="1"/>
    <col min="7691" max="7691" width="11.42578125" style="1"/>
    <col min="7692" max="7692" width="16.28515625" style="1" bestFit="1" customWidth="1"/>
    <col min="7693" max="7693" width="21.7109375" style="1" bestFit="1" customWidth="1"/>
    <col min="7694" max="7938" width="11.42578125" style="1"/>
    <col min="7939" max="7940" width="4.28515625" style="1" customWidth="1"/>
    <col min="7941" max="7941" width="5.5703125" style="1" customWidth="1"/>
    <col min="7942" max="7942" width="5.28515625" style="1" customWidth="1"/>
    <col min="7943" max="7943" width="44.7109375" style="1" customWidth="1"/>
    <col min="7944" max="7944" width="15.85546875" style="1" bestFit="1" customWidth="1"/>
    <col min="7945" max="7945" width="17.28515625" style="1" customWidth="1"/>
    <col min="7946" max="7946" width="16.7109375" style="1" customWidth="1"/>
    <col min="7947" max="7947" width="11.42578125" style="1"/>
    <col min="7948" max="7948" width="16.28515625" style="1" bestFit="1" customWidth="1"/>
    <col min="7949" max="7949" width="21.7109375" style="1" bestFit="1" customWidth="1"/>
    <col min="7950" max="8194" width="11.42578125" style="1"/>
    <col min="8195" max="8196" width="4.28515625" style="1" customWidth="1"/>
    <col min="8197" max="8197" width="5.5703125" style="1" customWidth="1"/>
    <col min="8198" max="8198" width="5.28515625" style="1" customWidth="1"/>
    <col min="8199" max="8199" width="44.7109375" style="1" customWidth="1"/>
    <col min="8200" max="8200" width="15.85546875" style="1" bestFit="1" customWidth="1"/>
    <col min="8201" max="8201" width="17.28515625" style="1" customWidth="1"/>
    <col min="8202" max="8202" width="16.7109375" style="1" customWidth="1"/>
    <col min="8203" max="8203" width="11.42578125" style="1"/>
    <col min="8204" max="8204" width="16.28515625" style="1" bestFit="1" customWidth="1"/>
    <col min="8205" max="8205" width="21.7109375" style="1" bestFit="1" customWidth="1"/>
    <col min="8206" max="8450" width="11.42578125" style="1"/>
    <col min="8451" max="8452" width="4.28515625" style="1" customWidth="1"/>
    <col min="8453" max="8453" width="5.5703125" style="1" customWidth="1"/>
    <col min="8454" max="8454" width="5.28515625" style="1" customWidth="1"/>
    <col min="8455" max="8455" width="44.7109375" style="1" customWidth="1"/>
    <col min="8456" max="8456" width="15.85546875" style="1" bestFit="1" customWidth="1"/>
    <col min="8457" max="8457" width="17.28515625" style="1" customWidth="1"/>
    <col min="8458" max="8458" width="16.7109375" style="1" customWidth="1"/>
    <col min="8459" max="8459" width="11.42578125" style="1"/>
    <col min="8460" max="8460" width="16.28515625" style="1" bestFit="1" customWidth="1"/>
    <col min="8461" max="8461" width="21.7109375" style="1" bestFit="1" customWidth="1"/>
    <col min="8462" max="8706" width="11.42578125" style="1"/>
    <col min="8707" max="8708" width="4.28515625" style="1" customWidth="1"/>
    <col min="8709" max="8709" width="5.5703125" style="1" customWidth="1"/>
    <col min="8710" max="8710" width="5.28515625" style="1" customWidth="1"/>
    <col min="8711" max="8711" width="44.7109375" style="1" customWidth="1"/>
    <col min="8712" max="8712" width="15.85546875" style="1" bestFit="1" customWidth="1"/>
    <col min="8713" max="8713" width="17.28515625" style="1" customWidth="1"/>
    <col min="8714" max="8714" width="16.7109375" style="1" customWidth="1"/>
    <col min="8715" max="8715" width="11.42578125" style="1"/>
    <col min="8716" max="8716" width="16.28515625" style="1" bestFit="1" customWidth="1"/>
    <col min="8717" max="8717" width="21.7109375" style="1" bestFit="1" customWidth="1"/>
    <col min="8718" max="8962" width="11.42578125" style="1"/>
    <col min="8963" max="8964" width="4.28515625" style="1" customWidth="1"/>
    <col min="8965" max="8965" width="5.5703125" style="1" customWidth="1"/>
    <col min="8966" max="8966" width="5.28515625" style="1" customWidth="1"/>
    <col min="8967" max="8967" width="44.7109375" style="1" customWidth="1"/>
    <col min="8968" max="8968" width="15.85546875" style="1" bestFit="1" customWidth="1"/>
    <col min="8969" max="8969" width="17.28515625" style="1" customWidth="1"/>
    <col min="8970" max="8970" width="16.7109375" style="1" customWidth="1"/>
    <col min="8971" max="8971" width="11.42578125" style="1"/>
    <col min="8972" max="8972" width="16.28515625" style="1" bestFit="1" customWidth="1"/>
    <col min="8973" max="8973" width="21.7109375" style="1" bestFit="1" customWidth="1"/>
    <col min="8974" max="9218" width="11.42578125" style="1"/>
    <col min="9219" max="9220" width="4.28515625" style="1" customWidth="1"/>
    <col min="9221" max="9221" width="5.5703125" style="1" customWidth="1"/>
    <col min="9222" max="9222" width="5.28515625" style="1" customWidth="1"/>
    <col min="9223" max="9223" width="44.7109375" style="1" customWidth="1"/>
    <col min="9224" max="9224" width="15.85546875" style="1" bestFit="1" customWidth="1"/>
    <col min="9225" max="9225" width="17.28515625" style="1" customWidth="1"/>
    <col min="9226" max="9226" width="16.7109375" style="1" customWidth="1"/>
    <col min="9227" max="9227" width="11.42578125" style="1"/>
    <col min="9228" max="9228" width="16.28515625" style="1" bestFit="1" customWidth="1"/>
    <col min="9229" max="9229" width="21.7109375" style="1" bestFit="1" customWidth="1"/>
    <col min="9230" max="9474" width="11.42578125" style="1"/>
    <col min="9475" max="9476" width="4.28515625" style="1" customWidth="1"/>
    <col min="9477" max="9477" width="5.5703125" style="1" customWidth="1"/>
    <col min="9478" max="9478" width="5.28515625" style="1" customWidth="1"/>
    <col min="9479" max="9479" width="44.7109375" style="1" customWidth="1"/>
    <col min="9480" max="9480" width="15.85546875" style="1" bestFit="1" customWidth="1"/>
    <col min="9481" max="9481" width="17.28515625" style="1" customWidth="1"/>
    <col min="9482" max="9482" width="16.7109375" style="1" customWidth="1"/>
    <col min="9483" max="9483" width="11.42578125" style="1"/>
    <col min="9484" max="9484" width="16.28515625" style="1" bestFit="1" customWidth="1"/>
    <col min="9485" max="9485" width="21.7109375" style="1" bestFit="1" customWidth="1"/>
    <col min="9486" max="9730" width="11.42578125" style="1"/>
    <col min="9731" max="9732" width="4.28515625" style="1" customWidth="1"/>
    <col min="9733" max="9733" width="5.5703125" style="1" customWidth="1"/>
    <col min="9734" max="9734" width="5.28515625" style="1" customWidth="1"/>
    <col min="9735" max="9735" width="44.7109375" style="1" customWidth="1"/>
    <col min="9736" max="9736" width="15.85546875" style="1" bestFit="1" customWidth="1"/>
    <col min="9737" max="9737" width="17.28515625" style="1" customWidth="1"/>
    <col min="9738" max="9738" width="16.7109375" style="1" customWidth="1"/>
    <col min="9739" max="9739" width="11.42578125" style="1"/>
    <col min="9740" max="9740" width="16.28515625" style="1" bestFit="1" customWidth="1"/>
    <col min="9741" max="9741" width="21.7109375" style="1" bestFit="1" customWidth="1"/>
    <col min="9742" max="9986" width="11.42578125" style="1"/>
    <col min="9987" max="9988" width="4.28515625" style="1" customWidth="1"/>
    <col min="9989" max="9989" width="5.5703125" style="1" customWidth="1"/>
    <col min="9990" max="9990" width="5.28515625" style="1" customWidth="1"/>
    <col min="9991" max="9991" width="44.7109375" style="1" customWidth="1"/>
    <col min="9992" max="9992" width="15.85546875" style="1" bestFit="1" customWidth="1"/>
    <col min="9993" max="9993" width="17.28515625" style="1" customWidth="1"/>
    <col min="9994" max="9994" width="16.7109375" style="1" customWidth="1"/>
    <col min="9995" max="9995" width="11.42578125" style="1"/>
    <col min="9996" max="9996" width="16.28515625" style="1" bestFit="1" customWidth="1"/>
    <col min="9997" max="9997" width="21.7109375" style="1" bestFit="1" customWidth="1"/>
    <col min="9998" max="10242" width="11.42578125" style="1"/>
    <col min="10243" max="10244" width="4.28515625" style="1" customWidth="1"/>
    <col min="10245" max="10245" width="5.5703125" style="1" customWidth="1"/>
    <col min="10246" max="10246" width="5.28515625" style="1" customWidth="1"/>
    <col min="10247" max="10247" width="44.7109375" style="1" customWidth="1"/>
    <col min="10248" max="10248" width="15.85546875" style="1" bestFit="1" customWidth="1"/>
    <col min="10249" max="10249" width="17.28515625" style="1" customWidth="1"/>
    <col min="10250" max="10250" width="16.7109375" style="1" customWidth="1"/>
    <col min="10251" max="10251" width="11.42578125" style="1"/>
    <col min="10252" max="10252" width="16.28515625" style="1" bestFit="1" customWidth="1"/>
    <col min="10253" max="10253" width="21.7109375" style="1" bestFit="1" customWidth="1"/>
    <col min="10254" max="10498" width="11.42578125" style="1"/>
    <col min="10499" max="10500" width="4.28515625" style="1" customWidth="1"/>
    <col min="10501" max="10501" width="5.5703125" style="1" customWidth="1"/>
    <col min="10502" max="10502" width="5.28515625" style="1" customWidth="1"/>
    <col min="10503" max="10503" width="44.7109375" style="1" customWidth="1"/>
    <col min="10504" max="10504" width="15.85546875" style="1" bestFit="1" customWidth="1"/>
    <col min="10505" max="10505" width="17.28515625" style="1" customWidth="1"/>
    <col min="10506" max="10506" width="16.7109375" style="1" customWidth="1"/>
    <col min="10507" max="10507" width="11.42578125" style="1"/>
    <col min="10508" max="10508" width="16.28515625" style="1" bestFit="1" customWidth="1"/>
    <col min="10509" max="10509" width="21.7109375" style="1" bestFit="1" customWidth="1"/>
    <col min="10510" max="10754" width="11.42578125" style="1"/>
    <col min="10755" max="10756" width="4.28515625" style="1" customWidth="1"/>
    <col min="10757" max="10757" width="5.5703125" style="1" customWidth="1"/>
    <col min="10758" max="10758" width="5.28515625" style="1" customWidth="1"/>
    <col min="10759" max="10759" width="44.7109375" style="1" customWidth="1"/>
    <col min="10760" max="10760" width="15.85546875" style="1" bestFit="1" customWidth="1"/>
    <col min="10761" max="10761" width="17.28515625" style="1" customWidth="1"/>
    <col min="10762" max="10762" width="16.7109375" style="1" customWidth="1"/>
    <col min="10763" max="10763" width="11.42578125" style="1"/>
    <col min="10764" max="10764" width="16.28515625" style="1" bestFit="1" customWidth="1"/>
    <col min="10765" max="10765" width="21.7109375" style="1" bestFit="1" customWidth="1"/>
    <col min="10766" max="11010" width="11.42578125" style="1"/>
    <col min="11011" max="11012" width="4.28515625" style="1" customWidth="1"/>
    <col min="11013" max="11013" width="5.5703125" style="1" customWidth="1"/>
    <col min="11014" max="11014" width="5.28515625" style="1" customWidth="1"/>
    <col min="11015" max="11015" width="44.7109375" style="1" customWidth="1"/>
    <col min="11016" max="11016" width="15.85546875" style="1" bestFit="1" customWidth="1"/>
    <col min="11017" max="11017" width="17.28515625" style="1" customWidth="1"/>
    <col min="11018" max="11018" width="16.7109375" style="1" customWidth="1"/>
    <col min="11019" max="11019" width="11.42578125" style="1"/>
    <col min="11020" max="11020" width="16.28515625" style="1" bestFit="1" customWidth="1"/>
    <col min="11021" max="11021" width="21.7109375" style="1" bestFit="1" customWidth="1"/>
    <col min="11022" max="11266" width="11.42578125" style="1"/>
    <col min="11267" max="11268" width="4.28515625" style="1" customWidth="1"/>
    <col min="11269" max="11269" width="5.5703125" style="1" customWidth="1"/>
    <col min="11270" max="11270" width="5.28515625" style="1" customWidth="1"/>
    <col min="11271" max="11271" width="44.7109375" style="1" customWidth="1"/>
    <col min="11272" max="11272" width="15.85546875" style="1" bestFit="1" customWidth="1"/>
    <col min="11273" max="11273" width="17.28515625" style="1" customWidth="1"/>
    <col min="11274" max="11274" width="16.7109375" style="1" customWidth="1"/>
    <col min="11275" max="11275" width="11.42578125" style="1"/>
    <col min="11276" max="11276" width="16.28515625" style="1" bestFit="1" customWidth="1"/>
    <col min="11277" max="11277" width="21.7109375" style="1" bestFit="1" customWidth="1"/>
    <col min="11278" max="11522" width="11.42578125" style="1"/>
    <col min="11523" max="11524" width="4.28515625" style="1" customWidth="1"/>
    <col min="11525" max="11525" width="5.5703125" style="1" customWidth="1"/>
    <col min="11526" max="11526" width="5.28515625" style="1" customWidth="1"/>
    <col min="11527" max="11527" width="44.7109375" style="1" customWidth="1"/>
    <col min="11528" max="11528" width="15.85546875" style="1" bestFit="1" customWidth="1"/>
    <col min="11529" max="11529" width="17.28515625" style="1" customWidth="1"/>
    <col min="11530" max="11530" width="16.7109375" style="1" customWidth="1"/>
    <col min="11531" max="11531" width="11.42578125" style="1"/>
    <col min="11532" max="11532" width="16.28515625" style="1" bestFit="1" customWidth="1"/>
    <col min="11533" max="11533" width="21.7109375" style="1" bestFit="1" customWidth="1"/>
    <col min="11534" max="11778" width="11.42578125" style="1"/>
    <col min="11779" max="11780" width="4.28515625" style="1" customWidth="1"/>
    <col min="11781" max="11781" width="5.5703125" style="1" customWidth="1"/>
    <col min="11782" max="11782" width="5.28515625" style="1" customWidth="1"/>
    <col min="11783" max="11783" width="44.7109375" style="1" customWidth="1"/>
    <col min="11784" max="11784" width="15.85546875" style="1" bestFit="1" customWidth="1"/>
    <col min="11785" max="11785" width="17.28515625" style="1" customWidth="1"/>
    <col min="11786" max="11786" width="16.7109375" style="1" customWidth="1"/>
    <col min="11787" max="11787" width="11.42578125" style="1"/>
    <col min="11788" max="11788" width="16.28515625" style="1" bestFit="1" customWidth="1"/>
    <col min="11789" max="11789" width="21.7109375" style="1" bestFit="1" customWidth="1"/>
    <col min="11790" max="12034" width="11.42578125" style="1"/>
    <col min="12035" max="12036" width="4.28515625" style="1" customWidth="1"/>
    <col min="12037" max="12037" width="5.5703125" style="1" customWidth="1"/>
    <col min="12038" max="12038" width="5.28515625" style="1" customWidth="1"/>
    <col min="12039" max="12039" width="44.7109375" style="1" customWidth="1"/>
    <col min="12040" max="12040" width="15.85546875" style="1" bestFit="1" customWidth="1"/>
    <col min="12041" max="12041" width="17.28515625" style="1" customWidth="1"/>
    <col min="12042" max="12042" width="16.7109375" style="1" customWidth="1"/>
    <col min="12043" max="12043" width="11.42578125" style="1"/>
    <col min="12044" max="12044" width="16.28515625" style="1" bestFit="1" customWidth="1"/>
    <col min="12045" max="12045" width="21.7109375" style="1" bestFit="1" customWidth="1"/>
    <col min="12046" max="12290" width="11.42578125" style="1"/>
    <col min="12291" max="12292" width="4.28515625" style="1" customWidth="1"/>
    <col min="12293" max="12293" width="5.5703125" style="1" customWidth="1"/>
    <col min="12294" max="12294" width="5.28515625" style="1" customWidth="1"/>
    <col min="12295" max="12295" width="44.7109375" style="1" customWidth="1"/>
    <col min="12296" max="12296" width="15.85546875" style="1" bestFit="1" customWidth="1"/>
    <col min="12297" max="12297" width="17.28515625" style="1" customWidth="1"/>
    <col min="12298" max="12298" width="16.7109375" style="1" customWidth="1"/>
    <col min="12299" max="12299" width="11.42578125" style="1"/>
    <col min="12300" max="12300" width="16.28515625" style="1" bestFit="1" customWidth="1"/>
    <col min="12301" max="12301" width="21.7109375" style="1" bestFit="1" customWidth="1"/>
    <col min="12302" max="12546" width="11.42578125" style="1"/>
    <col min="12547" max="12548" width="4.28515625" style="1" customWidth="1"/>
    <col min="12549" max="12549" width="5.5703125" style="1" customWidth="1"/>
    <col min="12550" max="12550" width="5.28515625" style="1" customWidth="1"/>
    <col min="12551" max="12551" width="44.7109375" style="1" customWidth="1"/>
    <col min="12552" max="12552" width="15.85546875" style="1" bestFit="1" customWidth="1"/>
    <col min="12553" max="12553" width="17.28515625" style="1" customWidth="1"/>
    <col min="12554" max="12554" width="16.7109375" style="1" customWidth="1"/>
    <col min="12555" max="12555" width="11.42578125" style="1"/>
    <col min="12556" max="12556" width="16.28515625" style="1" bestFit="1" customWidth="1"/>
    <col min="12557" max="12557" width="21.7109375" style="1" bestFit="1" customWidth="1"/>
    <col min="12558" max="12802" width="11.42578125" style="1"/>
    <col min="12803" max="12804" width="4.28515625" style="1" customWidth="1"/>
    <col min="12805" max="12805" width="5.5703125" style="1" customWidth="1"/>
    <col min="12806" max="12806" width="5.28515625" style="1" customWidth="1"/>
    <col min="12807" max="12807" width="44.7109375" style="1" customWidth="1"/>
    <col min="12808" max="12808" width="15.85546875" style="1" bestFit="1" customWidth="1"/>
    <col min="12809" max="12809" width="17.28515625" style="1" customWidth="1"/>
    <col min="12810" max="12810" width="16.7109375" style="1" customWidth="1"/>
    <col min="12811" max="12811" width="11.42578125" style="1"/>
    <col min="12812" max="12812" width="16.28515625" style="1" bestFit="1" customWidth="1"/>
    <col min="12813" max="12813" width="21.7109375" style="1" bestFit="1" customWidth="1"/>
    <col min="12814" max="13058" width="11.42578125" style="1"/>
    <col min="13059" max="13060" width="4.28515625" style="1" customWidth="1"/>
    <col min="13061" max="13061" width="5.5703125" style="1" customWidth="1"/>
    <col min="13062" max="13062" width="5.28515625" style="1" customWidth="1"/>
    <col min="13063" max="13063" width="44.7109375" style="1" customWidth="1"/>
    <col min="13064" max="13064" width="15.85546875" style="1" bestFit="1" customWidth="1"/>
    <col min="13065" max="13065" width="17.28515625" style="1" customWidth="1"/>
    <col min="13066" max="13066" width="16.7109375" style="1" customWidth="1"/>
    <col min="13067" max="13067" width="11.42578125" style="1"/>
    <col min="13068" max="13068" width="16.28515625" style="1" bestFit="1" customWidth="1"/>
    <col min="13069" max="13069" width="21.7109375" style="1" bestFit="1" customWidth="1"/>
    <col min="13070" max="13314" width="11.42578125" style="1"/>
    <col min="13315" max="13316" width="4.28515625" style="1" customWidth="1"/>
    <col min="13317" max="13317" width="5.5703125" style="1" customWidth="1"/>
    <col min="13318" max="13318" width="5.28515625" style="1" customWidth="1"/>
    <col min="13319" max="13319" width="44.7109375" style="1" customWidth="1"/>
    <col min="13320" max="13320" width="15.85546875" style="1" bestFit="1" customWidth="1"/>
    <col min="13321" max="13321" width="17.28515625" style="1" customWidth="1"/>
    <col min="13322" max="13322" width="16.7109375" style="1" customWidth="1"/>
    <col min="13323" max="13323" width="11.42578125" style="1"/>
    <col min="13324" max="13324" width="16.28515625" style="1" bestFit="1" customWidth="1"/>
    <col min="13325" max="13325" width="21.7109375" style="1" bestFit="1" customWidth="1"/>
    <col min="13326" max="13570" width="11.42578125" style="1"/>
    <col min="13571" max="13572" width="4.28515625" style="1" customWidth="1"/>
    <col min="13573" max="13573" width="5.5703125" style="1" customWidth="1"/>
    <col min="13574" max="13574" width="5.28515625" style="1" customWidth="1"/>
    <col min="13575" max="13575" width="44.7109375" style="1" customWidth="1"/>
    <col min="13576" max="13576" width="15.85546875" style="1" bestFit="1" customWidth="1"/>
    <col min="13577" max="13577" width="17.28515625" style="1" customWidth="1"/>
    <col min="13578" max="13578" width="16.7109375" style="1" customWidth="1"/>
    <col min="13579" max="13579" width="11.42578125" style="1"/>
    <col min="13580" max="13580" width="16.28515625" style="1" bestFit="1" customWidth="1"/>
    <col min="13581" max="13581" width="21.7109375" style="1" bestFit="1" customWidth="1"/>
    <col min="13582" max="13826" width="11.42578125" style="1"/>
    <col min="13827" max="13828" width="4.28515625" style="1" customWidth="1"/>
    <col min="13829" max="13829" width="5.5703125" style="1" customWidth="1"/>
    <col min="13830" max="13830" width="5.28515625" style="1" customWidth="1"/>
    <col min="13831" max="13831" width="44.7109375" style="1" customWidth="1"/>
    <col min="13832" max="13832" width="15.85546875" style="1" bestFit="1" customWidth="1"/>
    <col min="13833" max="13833" width="17.28515625" style="1" customWidth="1"/>
    <col min="13834" max="13834" width="16.7109375" style="1" customWidth="1"/>
    <col min="13835" max="13835" width="11.42578125" style="1"/>
    <col min="13836" max="13836" width="16.28515625" style="1" bestFit="1" customWidth="1"/>
    <col min="13837" max="13837" width="21.7109375" style="1" bestFit="1" customWidth="1"/>
    <col min="13838" max="14082" width="11.42578125" style="1"/>
    <col min="14083" max="14084" width="4.28515625" style="1" customWidth="1"/>
    <col min="14085" max="14085" width="5.5703125" style="1" customWidth="1"/>
    <col min="14086" max="14086" width="5.28515625" style="1" customWidth="1"/>
    <col min="14087" max="14087" width="44.7109375" style="1" customWidth="1"/>
    <col min="14088" max="14088" width="15.85546875" style="1" bestFit="1" customWidth="1"/>
    <col min="14089" max="14089" width="17.28515625" style="1" customWidth="1"/>
    <col min="14090" max="14090" width="16.7109375" style="1" customWidth="1"/>
    <col min="14091" max="14091" width="11.42578125" style="1"/>
    <col min="14092" max="14092" width="16.28515625" style="1" bestFit="1" customWidth="1"/>
    <col min="14093" max="14093" width="21.7109375" style="1" bestFit="1" customWidth="1"/>
    <col min="14094" max="14338" width="11.42578125" style="1"/>
    <col min="14339" max="14340" width="4.28515625" style="1" customWidth="1"/>
    <col min="14341" max="14341" width="5.5703125" style="1" customWidth="1"/>
    <col min="14342" max="14342" width="5.28515625" style="1" customWidth="1"/>
    <col min="14343" max="14343" width="44.7109375" style="1" customWidth="1"/>
    <col min="14344" max="14344" width="15.85546875" style="1" bestFit="1" customWidth="1"/>
    <col min="14345" max="14345" width="17.28515625" style="1" customWidth="1"/>
    <col min="14346" max="14346" width="16.7109375" style="1" customWidth="1"/>
    <col min="14347" max="14347" width="11.42578125" style="1"/>
    <col min="14348" max="14348" width="16.28515625" style="1" bestFit="1" customWidth="1"/>
    <col min="14349" max="14349" width="21.7109375" style="1" bestFit="1" customWidth="1"/>
    <col min="14350" max="14594" width="11.42578125" style="1"/>
    <col min="14595" max="14596" width="4.28515625" style="1" customWidth="1"/>
    <col min="14597" max="14597" width="5.5703125" style="1" customWidth="1"/>
    <col min="14598" max="14598" width="5.28515625" style="1" customWidth="1"/>
    <col min="14599" max="14599" width="44.7109375" style="1" customWidth="1"/>
    <col min="14600" max="14600" width="15.85546875" style="1" bestFit="1" customWidth="1"/>
    <col min="14601" max="14601" width="17.28515625" style="1" customWidth="1"/>
    <col min="14602" max="14602" width="16.7109375" style="1" customWidth="1"/>
    <col min="14603" max="14603" width="11.42578125" style="1"/>
    <col min="14604" max="14604" width="16.28515625" style="1" bestFit="1" customWidth="1"/>
    <col min="14605" max="14605" width="21.7109375" style="1" bestFit="1" customWidth="1"/>
    <col min="14606" max="14850" width="11.42578125" style="1"/>
    <col min="14851" max="14852" width="4.28515625" style="1" customWidth="1"/>
    <col min="14853" max="14853" width="5.5703125" style="1" customWidth="1"/>
    <col min="14854" max="14854" width="5.28515625" style="1" customWidth="1"/>
    <col min="14855" max="14855" width="44.7109375" style="1" customWidth="1"/>
    <col min="14856" max="14856" width="15.85546875" style="1" bestFit="1" customWidth="1"/>
    <col min="14857" max="14857" width="17.28515625" style="1" customWidth="1"/>
    <col min="14858" max="14858" width="16.7109375" style="1" customWidth="1"/>
    <col min="14859" max="14859" width="11.42578125" style="1"/>
    <col min="14860" max="14860" width="16.28515625" style="1" bestFit="1" customWidth="1"/>
    <col min="14861" max="14861" width="21.7109375" style="1" bestFit="1" customWidth="1"/>
    <col min="14862" max="15106" width="11.42578125" style="1"/>
    <col min="15107" max="15108" width="4.28515625" style="1" customWidth="1"/>
    <col min="15109" max="15109" width="5.5703125" style="1" customWidth="1"/>
    <col min="15110" max="15110" width="5.28515625" style="1" customWidth="1"/>
    <col min="15111" max="15111" width="44.7109375" style="1" customWidth="1"/>
    <col min="15112" max="15112" width="15.85546875" style="1" bestFit="1" customWidth="1"/>
    <col min="15113" max="15113" width="17.28515625" style="1" customWidth="1"/>
    <col min="15114" max="15114" width="16.7109375" style="1" customWidth="1"/>
    <col min="15115" max="15115" width="11.42578125" style="1"/>
    <col min="15116" max="15116" width="16.28515625" style="1" bestFit="1" customWidth="1"/>
    <col min="15117" max="15117" width="21.7109375" style="1" bestFit="1" customWidth="1"/>
    <col min="15118" max="15362" width="11.42578125" style="1"/>
    <col min="15363" max="15364" width="4.28515625" style="1" customWidth="1"/>
    <col min="15365" max="15365" width="5.5703125" style="1" customWidth="1"/>
    <col min="15366" max="15366" width="5.28515625" style="1" customWidth="1"/>
    <col min="15367" max="15367" width="44.7109375" style="1" customWidth="1"/>
    <col min="15368" max="15368" width="15.85546875" style="1" bestFit="1" customWidth="1"/>
    <col min="15369" max="15369" width="17.28515625" style="1" customWidth="1"/>
    <col min="15370" max="15370" width="16.7109375" style="1" customWidth="1"/>
    <col min="15371" max="15371" width="11.42578125" style="1"/>
    <col min="15372" max="15372" width="16.28515625" style="1" bestFit="1" customWidth="1"/>
    <col min="15373" max="15373" width="21.7109375" style="1" bestFit="1" customWidth="1"/>
    <col min="15374" max="15618" width="11.42578125" style="1"/>
    <col min="15619" max="15620" width="4.28515625" style="1" customWidth="1"/>
    <col min="15621" max="15621" width="5.5703125" style="1" customWidth="1"/>
    <col min="15622" max="15622" width="5.28515625" style="1" customWidth="1"/>
    <col min="15623" max="15623" width="44.7109375" style="1" customWidth="1"/>
    <col min="15624" max="15624" width="15.85546875" style="1" bestFit="1" customWidth="1"/>
    <col min="15625" max="15625" width="17.28515625" style="1" customWidth="1"/>
    <col min="15626" max="15626" width="16.7109375" style="1" customWidth="1"/>
    <col min="15627" max="15627" width="11.42578125" style="1"/>
    <col min="15628" max="15628" width="16.28515625" style="1" bestFit="1" customWidth="1"/>
    <col min="15629" max="15629" width="21.7109375" style="1" bestFit="1" customWidth="1"/>
    <col min="15630" max="15874" width="11.42578125" style="1"/>
    <col min="15875" max="15876" width="4.28515625" style="1" customWidth="1"/>
    <col min="15877" max="15877" width="5.5703125" style="1" customWidth="1"/>
    <col min="15878" max="15878" width="5.28515625" style="1" customWidth="1"/>
    <col min="15879" max="15879" width="44.7109375" style="1" customWidth="1"/>
    <col min="15880" max="15880" width="15.85546875" style="1" bestFit="1" customWidth="1"/>
    <col min="15881" max="15881" width="17.28515625" style="1" customWidth="1"/>
    <col min="15882" max="15882" width="16.7109375" style="1" customWidth="1"/>
    <col min="15883" max="15883" width="11.42578125" style="1"/>
    <col min="15884" max="15884" width="16.28515625" style="1" bestFit="1" customWidth="1"/>
    <col min="15885" max="15885" width="21.7109375" style="1" bestFit="1" customWidth="1"/>
    <col min="15886" max="16130" width="11.42578125" style="1"/>
    <col min="16131" max="16132" width="4.28515625" style="1" customWidth="1"/>
    <col min="16133" max="16133" width="5.5703125" style="1" customWidth="1"/>
    <col min="16134" max="16134" width="5.28515625" style="1" customWidth="1"/>
    <col min="16135" max="16135" width="44.7109375" style="1" customWidth="1"/>
    <col min="16136" max="16136" width="15.85546875" style="1" bestFit="1" customWidth="1"/>
    <col min="16137" max="16137" width="17.28515625" style="1" customWidth="1"/>
    <col min="16138" max="16138" width="16.7109375" style="1" customWidth="1"/>
    <col min="16139" max="16139" width="11.42578125" style="1"/>
    <col min="16140" max="16140" width="16.28515625" style="1" bestFit="1" customWidth="1"/>
    <col min="16141" max="16141" width="21.7109375" style="1" bestFit="1" customWidth="1"/>
    <col min="16142" max="16384" width="11.42578125" style="1"/>
  </cols>
  <sheetData>
    <row r="1" spans="1:10" x14ac:dyDescent="0.2">
      <c r="A1" s="1" t="s">
        <v>51</v>
      </c>
    </row>
    <row r="2" spans="1:10" x14ac:dyDescent="0.2">
      <c r="A2" s="1" t="s">
        <v>52</v>
      </c>
    </row>
    <row r="3" spans="1:10" ht="8.25" customHeight="1" x14ac:dyDescent="0.25">
      <c r="A3" s="229"/>
      <c r="B3" s="229"/>
      <c r="C3" s="229"/>
      <c r="D3" s="229"/>
      <c r="E3" s="229"/>
      <c r="F3" s="229"/>
      <c r="G3" s="229"/>
      <c r="H3" s="229"/>
      <c r="I3" s="229"/>
      <c r="J3" s="229"/>
    </row>
    <row r="4" spans="1:10" ht="22.5" customHeight="1" x14ac:dyDescent="0.2">
      <c r="A4" s="230" t="s">
        <v>131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ht="19.5" customHeight="1" x14ac:dyDescent="0.2">
      <c r="A5" s="230" t="s">
        <v>61</v>
      </c>
      <c r="B5" s="231"/>
      <c r="C5" s="231"/>
      <c r="D5" s="231"/>
      <c r="E5" s="231"/>
      <c r="F5" s="231"/>
      <c r="G5" s="231"/>
      <c r="H5" s="231"/>
      <c r="I5" s="231"/>
      <c r="J5" s="231"/>
    </row>
    <row r="6" spans="1:10" s="86" customFormat="1" ht="15.75" x14ac:dyDescent="0.2">
      <c r="A6" s="230" t="s">
        <v>62</v>
      </c>
      <c r="B6" s="230"/>
      <c r="C6" s="230"/>
      <c r="D6" s="230"/>
      <c r="E6" s="230"/>
      <c r="F6" s="230"/>
      <c r="G6" s="230"/>
      <c r="H6" s="230"/>
      <c r="I6" s="232"/>
      <c r="J6" s="232"/>
    </row>
    <row r="7" spans="1:10" s="86" customFormat="1" ht="15.75" x14ac:dyDescent="0.2">
      <c r="A7" s="233" t="s">
        <v>63</v>
      </c>
      <c r="B7" s="234"/>
      <c r="C7" s="234"/>
      <c r="D7" s="234"/>
      <c r="E7" s="234"/>
      <c r="F7" s="234"/>
      <c r="G7" s="234"/>
      <c r="H7" s="234"/>
      <c r="I7" s="234"/>
      <c r="J7" s="234"/>
    </row>
    <row r="8" spans="1:10" ht="46.5" customHeight="1" x14ac:dyDescent="0.2">
      <c r="A8" s="223" t="s">
        <v>64</v>
      </c>
      <c r="B8" s="223"/>
      <c r="C8" s="223"/>
      <c r="D8" s="223"/>
      <c r="E8" s="224"/>
      <c r="F8" s="139" t="s">
        <v>110</v>
      </c>
      <c r="G8" s="147" t="s">
        <v>111</v>
      </c>
      <c r="H8" s="147" t="s">
        <v>130</v>
      </c>
      <c r="I8" s="87" t="s">
        <v>65</v>
      </c>
      <c r="J8" s="87" t="s">
        <v>66</v>
      </c>
    </row>
    <row r="9" spans="1:10" x14ac:dyDescent="0.2">
      <c r="A9" s="225"/>
      <c r="B9" s="225"/>
      <c r="C9" s="225"/>
      <c r="D9" s="225"/>
      <c r="E9" s="226"/>
      <c r="F9" s="88" t="s">
        <v>67</v>
      </c>
      <c r="G9" s="88" t="s">
        <v>67</v>
      </c>
      <c r="H9" s="88" t="s">
        <v>67</v>
      </c>
      <c r="I9" s="88" t="s">
        <v>67</v>
      </c>
      <c r="J9" s="88" t="s">
        <v>67</v>
      </c>
    </row>
    <row r="10" spans="1:10" x14ac:dyDescent="0.2">
      <c r="A10" s="227"/>
      <c r="B10" s="227"/>
      <c r="C10" s="227"/>
      <c r="D10" s="227"/>
      <c r="E10" s="228"/>
      <c r="F10" s="89">
        <v>5</v>
      </c>
      <c r="G10" s="89">
        <v>6</v>
      </c>
      <c r="H10" s="89">
        <v>7</v>
      </c>
      <c r="I10" s="89">
        <v>8</v>
      </c>
      <c r="J10" s="89">
        <v>9</v>
      </c>
    </row>
    <row r="11" spans="1:10" x14ac:dyDescent="0.2">
      <c r="A11" s="90" t="s">
        <v>68</v>
      </c>
      <c r="B11" s="91"/>
      <c r="C11" s="91"/>
      <c r="D11" s="91"/>
      <c r="E11" s="92"/>
      <c r="F11" s="93"/>
      <c r="G11" s="93"/>
      <c r="H11" s="93"/>
      <c r="I11" s="93"/>
      <c r="J11" s="93"/>
    </row>
    <row r="12" spans="1:10" x14ac:dyDescent="0.2">
      <c r="A12" s="94">
        <v>6</v>
      </c>
      <c r="B12" s="217" t="s">
        <v>69</v>
      </c>
      <c r="C12" s="218"/>
      <c r="D12" s="218"/>
      <c r="E12" s="219"/>
      <c r="F12" s="95">
        <v>88381.09</v>
      </c>
      <c r="G12" s="95">
        <v>89646.53</v>
      </c>
      <c r="H12" s="95">
        <v>91713.95</v>
      </c>
      <c r="I12" s="95">
        <v>90750</v>
      </c>
      <c r="J12" s="95">
        <v>90890</v>
      </c>
    </row>
    <row r="13" spans="1:10" x14ac:dyDescent="0.2">
      <c r="A13" s="96">
        <v>7</v>
      </c>
      <c r="B13" s="96" t="s">
        <v>70</v>
      </c>
      <c r="C13" s="96"/>
      <c r="D13" s="96"/>
      <c r="E13" s="96"/>
      <c r="F13" s="97">
        <v>0</v>
      </c>
      <c r="G13" s="97">
        <v>0</v>
      </c>
      <c r="H13" s="97">
        <v>0</v>
      </c>
      <c r="I13" s="97">
        <v>0</v>
      </c>
      <c r="J13" s="97">
        <v>0</v>
      </c>
    </row>
    <row r="14" spans="1:10" x14ac:dyDescent="0.2">
      <c r="A14" s="94">
        <v>3</v>
      </c>
      <c r="B14" s="217" t="s">
        <v>71</v>
      </c>
      <c r="C14" s="218"/>
      <c r="D14" s="218"/>
      <c r="E14" s="219"/>
      <c r="F14" s="97">
        <v>85222.27</v>
      </c>
      <c r="G14" s="97">
        <v>90547.68</v>
      </c>
      <c r="H14" s="97">
        <v>87052.32</v>
      </c>
      <c r="I14" s="97">
        <v>85441.09</v>
      </c>
      <c r="J14" s="97">
        <v>85581.09</v>
      </c>
    </row>
    <row r="15" spans="1:10" x14ac:dyDescent="0.2">
      <c r="A15" s="96">
        <v>4</v>
      </c>
      <c r="B15" s="96" t="s">
        <v>72</v>
      </c>
      <c r="C15" s="96"/>
      <c r="D15" s="96"/>
      <c r="E15" s="96"/>
      <c r="F15" s="97">
        <v>8467.73</v>
      </c>
      <c r="G15" s="97">
        <v>9763.18</v>
      </c>
      <c r="H15" s="97">
        <v>15325.96</v>
      </c>
      <c r="I15" s="97">
        <v>5308.91</v>
      </c>
      <c r="J15" s="97">
        <v>5308.91</v>
      </c>
    </row>
    <row r="16" spans="1:10" x14ac:dyDescent="0.2">
      <c r="A16" s="98"/>
      <c r="B16" s="217" t="s">
        <v>73</v>
      </c>
      <c r="C16" s="218"/>
      <c r="D16" s="218"/>
      <c r="E16" s="219"/>
      <c r="F16" s="99">
        <f>F12+F13-F14-F15</f>
        <v>-5308.9100000000071</v>
      </c>
      <c r="G16" s="99">
        <f>G12+G13-G14-G15</f>
        <v>-10664.329999999994</v>
      </c>
      <c r="H16" s="99">
        <f>H12+H13-H14-H15</f>
        <v>-10664.330000000009</v>
      </c>
      <c r="I16" s="99">
        <f t="shared" ref="I16:J16" si="0">I12+I13-I14-I15</f>
        <v>0</v>
      </c>
      <c r="J16" s="99">
        <f t="shared" si="0"/>
        <v>0</v>
      </c>
    </row>
    <row r="17" spans="1:10" x14ac:dyDescent="0.2">
      <c r="A17" s="100" t="s">
        <v>74</v>
      </c>
      <c r="B17" s="101"/>
      <c r="C17" s="101"/>
      <c r="D17" s="101"/>
      <c r="E17" s="102"/>
      <c r="F17" s="148"/>
      <c r="G17" s="101"/>
      <c r="H17" s="101"/>
      <c r="I17" s="101"/>
      <c r="J17" s="102"/>
    </row>
    <row r="18" spans="1:10" x14ac:dyDescent="0.2">
      <c r="A18" s="103">
        <v>8</v>
      </c>
      <c r="B18" s="103" t="s">
        <v>75</v>
      </c>
      <c r="C18" s="103"/>
      <c r="D18" s="103"/>
      <c r="E18" s="103"/>
      <c r="F18" s="97">
        <v>0</v>
      </c>
      <c r="G18" s="97">
        <v>0</v>
      </c>
      <c r="H18" s="97">
        <v>0</v>
      </c>
      <c r="I18" s="97">
        <v>0</v>
      </c>
      <c r="J18" s="97">
        <v>0</v>
      </c>
    </row>
    <row r="19" spans="1:10" x14ac:dyDescent="0.2">
      <c r="A19" s="96">
        <v>5</v>
      </c>
      <c r="B19" s="96" t="s">
        <v>76</v>
      </c>
      <c r="C19" s="96"/>
      <c r="D19" s="96"/>
      <c r="E19" s="96"/>
      <c r="F19" s="97">
        <v>0</v>
      </c>
      <c r="G19" s="97">
        <v>0</v>
      </c>
      <c r="H19" s="97">
        <v>0</v>
      </c>
      <c r="I19" s="97">
        <v>0</v>
      </c>
      <c r="J19" s="97">
        <v>0</v>
      </c>
    </row>
    <row r="20" spans="1:10" x14ac:dyDescent="0.2">
      <c r="A20" s="96"/>
      <c r="B20" s="96" t="s">
        <v>77</v>
      </c>
      <c r="C20" s="96"/>
      <c r="D20" s="96"/>
      <c r="E20" s="96"/>
      <c r="F20" s="97">
        <v>0</v>
      </c>
      <c r="G20" s="97">
        <v>0</v>
      </c>
      <c r="H20" s="97">
        <v>0</v>
      </c>
      <c r="I20" s="97">
        <v>0</v>
      </c>
      <c r="J20" s="97">
        <v>0</v>
      </c>
    </row>
    <row r="21" spans="1:10" x14ac:dyDescent="0.2">
      <c r="A21" s="104" t="s">
        <v>78</v>
      </c>
      <c r="B21" s="104"/>
      <c r="C21" s="104"/>
      <c r="D21" s="104"/>
      <c r="E21" s="104"/>
      <c r="F21" s="148"/>
      <c r="G21" s="101"/>
      <c r="H21" s="101"/>
      <c r="I21" s="101"/>
      <c r="J21" s="102"/>
    </row>
    <row r="22" spans="1:10" x14ac:dyDescent="0.2">
      <c r="A22" s="96">
        <v>9</v>
      </c>
      <c r="B22" s="217" t="s">
        <v>79</v>
      </c>
      <c r="C22" s="218"/>
      <c r="D22" s="218"/>
      <c r="E22" s="219"/>
      <c r="F22" s="99"/>
      <c r="G22" s="99"/>
      <c r="H22" s="99"/>
      <c r="I22" s="99"/>
      <c r="J22" s="99"/>
    </row>
    <row r="23" spans="1:10" x14ac:dyDescent="0.2">
      <c r="A23" s="96"/>
      <c r="B23" s="217" t="s">
        <v>80</v>
      </c>
      <c r="C23" s="218"/>
      <c r="D23" s="218"/>
      <c r="E23" s="219"/>
      <c r="F23" s="97">
        <v>5308.91</v>
      </c>
      <c r="G23" s="97">
        <v>10664.33</v>
      </c>
      <c r="H23" s="97">
        <v>10664.33</v>
      </c>
      <c r="I23" s="97">
        <v>0</v>
      </c>
      <c r="J23" s="97">
        <v>0</v>
      </c>
    </row>
    <row r="24" spans="1:10" ht="24" customHeight="1" x14ac:dyDescent="0.2">
      <c r="A24" s="96"/>
      <c r="B24" s="220" t="s">
        <v>81</v>
      </c>
      <c r="C24" s="221"/>
      <c r="D24" s="221"/>
      <c r="E24" s="222"/>
      <c r="F24" s="97">
        <v>5308.91</v>
      </c>
      <c r="G24" s="97">
        <v>10664.33</v>
      </c>
      <c r="H24" s="97">
        <v>10664.33</v>
      </c>
      <c r="I24" s="97">
        <v>0</v>
      </c>
      <c r="J24" s="97">
        <v>0</v>
      </c>
    </row>
    <row r="25" spans="1:10" x14ac:dyDescent="0.2">
      <c r="A25" s="94"/>
      <c r="B25" s="105"/>
      <c r="C25" s="105"/>
      <c r="D25" s="105"/>
      <c r="E25" s="105"/>
      <c r="F25" s="149"/>
      <c r="G25" s="105"/>
      <c r="H25" s="105"/>
      <c r="I25" s="105"/>
      <c r="J25" s="106"/>
    </row>
    <row r="26" spans="1:10" x14ac:dyDescent="0.2">
      <c r="A26" s="214" t="s">
        <v>82</v>
      </c>
      <c r="B26" s="215"/>
      <c r="C26" s="215"/>
      <c r="D26" s="215"/>
      <c r="E26" s="216"/>
      <c r="F26" s="97">
        <f>F12+F13+F18</f>
        <v>88381.09</v>
      </c>
      <c r="G26" s="97">
        <f>G12+G13+G18</f>
        <v>89646.53</v>
      </c>
      <c r="H26" s="97">
        <f>H12+H13+H18</f>
        <v>91713.95</v>
      </c>
      <c r="I26" s="97">
        <v>90750</v>
      </c>
      <c r="J26" s="97">
        <v>90890</v>
      </c>
    </row>
    <row r="27" spans="1:10" x14ac:dyDescent="0.2">
      <c r="A27" s="214" t="s">
        <v>83</v>
      </c>
      <c r="B27" s="215"/>
      <c r="C27" s="215"/>
      <c r="D27" s="215"/>
      <c r="E27" s="216"/>
      <c r="F27" s="97">
        <f>F14+F15+F19</f>
        <v>93690</v>
      </c>
      <c r="G27" s="97">
        <f>G14+G15+G19</f>
        <v>100310.85999999999</v>
      </c>
      <c r="H27" s="97">
        <f>H14+H15+H19</f>
        <v>102378.28</v>
      </c>
      <c r="I27" s="97">
        <v>90750</v>
      </c>
      <c r="J27" s="97">
        <v>90890</v>
      </c>
    </row>
    <row r="28" spans="1:10" x14ac:dyDescent="0.2">
      <c r="A28" s="214" t="s">
        <v>84</v>
      </c>
      <c r="B28" s="215"/>
      <c r="C28" s="215"/>
      <c r="D28" s="215"/>
      <c r="E28" s="216"/>
      <c r="F28" s="97">
        <f>F24</f>
        <v>5308.91</v>
      </c>
      <c r="G28" s="97">
        <f>G24</f>
        <v>10664.33</v>
      </c>
      <c r="H28" s="97">
        <f>H24</f>
        <v>10664.33</v>
      </c>
      <c r="I28" s="97">
        <v>0</v>
      </c>
      <c r="J28" s="97">
        <v>0</v>
      </c>
    </row>
    <row r="29" spans="1:10" x14ac:dyDescent="0.2">
      <c r="A29" s="214" t="s">
        <v>85</v>
      </c>
      <c r="B29" s="215"/>
      <c r="C29" s="215"/>
      <c r="D29" s="215"/>
      <c r="E29" s="216"/>
      <c r="F29" s="97">
        <f>F26+F28-F27</f>
        <v>0</v>
      </c>
      <c r="G29" s="97">
        <f>G26+G28-G27</f>
        <v>0</v>
      </c>
      <c r="H29" s="97">
        <f>H26+H28-H27</f>
        <v>0</v>
      </c>
      <c r="I29" s="97">
        <v>0</v>
      </c>
      <c r="J29" s="97">
        <v>0</v>
      </c>
    </row>
  </sheetData>
  <mergeCells count="16">
    <mergeCell ref="A8:E10"/>
    <mergeCell ref="A3:J3"/>
    <mergeCell ref="A4:J4"/>
    <mergeCell ref="A5:J5"/>
    <mergeCell ref="A6:J6"/>
    <mergeCell ref="A7:J7"/>
    <mergeCell ref="A26:E26"/>
    <mergeCell ref="A27:E27"/>
    <mergeCell ref="A28:E28"/>
    <mergeCell ref="A29:E29"/>
    <mergeCell ref="B12:E12"/>
    <mergeCell ref="B14:E14"/>
    <mergeCell ref="B16:E16"/>
    <mergeCell ref="B22:E22"/>
    <mergeCell ref="B23:E23"/>
    <mergeCell ref="B24:E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67ED2-DE4F-4EFD-B910-A8E096EBF5C9}">
  <dimension ref="A1:F59"/>
  <sheetViews>
    <sheetView topLeftCell="A4" workbookViewId="0">
      <selection activeCell="D9" sqref="D9"/>
    </sheetView>
  </sheetViews>
  <sheetFormatPr defaultRowHeight="15" x14ac:dyDescent="0.25"/>
  <cols>
    <col min="1" max="1" width="52.28515625" style="108" customWidth="1"/>
    <col min="2" max="5" width="15.28515625" style="108" customWidth="1"/>
    <col min="6" max="6" width="15.7109375" style="108" customWidth="1"/>
    <col min="7" max="258" width="9.140625" style="108"/>
    <col min="259" max="259" width="101" style="108" customWidth="1"/>
    <col min="260" max="260" width="15.28515625" style="108" customWidth="1"/>
    <col min="261" max="261" width="15.7109375" style="108" customWidth="1"/>
    <col min="262" max="262" width="7.85546875" style="108" customWidth="1"/>
    <col min="263" max="514" width="9.140625" style="108"/>
    <col min="515" max="515" width="101" style="108" customWidth="1"/>
    <col min="516" max="516" width="15.28515625" style="108" customWidth="1"/>
    <col min="517" max="517" width="15.7109375" style="108" customWidth="1"/>
    <col min="518" max="518" width="7.85546875" style="108" customWidth="1"/>
    <col min="519" max="770" width="9.140625" style="108"/>
    <col min="771" max="771" width="101" style="108" customWidth="1"/>
    <col min="772" max="772" width="15.28515625" style="108" customWidth="1"/>
    <col min="773" max="773" width="15.7109375" style="108" customWidth="1"/>
    <col min="774" max="774" width="7.85546875" style="108" customWidth="1"/>
    <col min="775" max="1026" width="9.140625" style="108"/>
    <col min="1027" max="1027" width="101" style="108" customWidth="1"/>
    <col min="1028" max="1028" width="15.28515625" style="108" customWidth="1"/>
    <col min="1029" max="1029" width="15.7109375" style="108" customWidth="1"/>
    <col min="1030" max="1030" width="7.85546875" style="108" customWidth="1"/>
    <col min="1031" max="1282" width="9.140625" style="108"/>
    <col min="1283" max="1283" width="101" style="108" customWidth="1"/>
    <col min="1284" max="1284" width="15.28515625" style="108" customWidth="1"/>
    <col min="1285" max="1285" width="15.7109375" style="108" customWidth="1"/>
    <col min="1286" max="1286" width="7.85546875" style="108" customWidth="1"/>
    <col min="1287" max="1538" width="9.140625" style="108"/>
    <col min="1539" max="1539" width="101" style="108" customWidth="1"/>
    <col min="1540" max="1540" width="15.28515625" style="108" customWidth="1"/>
    <col min="1541" max="1541" width="15.7109375" style="108" customWidth="1"/>
    <col min="1542" max="1542" width="7.85546875" style="108" customWidth="1"/>
    <col min="1543" max="1794" width="9.140625" style="108"/>
    <col min="1795" max="1795" width="101" style="108" customWidth="1"/>
    <col min="1796" max="1796" width="15.28515625" style="108" customWidth="1"/>
    <col min="1797" max="1797" width="15.7109375" style="108" customWidth="1"/>
    <col min="1798" max="1798" width="7.85546875" style="108" customWidth="1"/>
    <col min="1799" max="2050" width="9.140625" style="108"/>
    <col min="2051" max="2051" width="101" style="108" customWidth="1"/>
    <col min="2052" max="2052" width="15.28515625" style="108" customWidth="1"/>
    <col min="2053" max="2053" width="15.7109375" style="108" customWidth="1"/>
    <col min="2054" max="2054" width="7.85546875" style="108" customWidth="1"/>
    <col min="2055" max="2306" width="9.140625" style="108"/>
    <col min="2307" max="2307" width="101" style="108" customWidth="1"/>
    <col min="2308" max="2308" width="15.28515625" style="108" customWidth="1"/>
    <col min="2309" max="2309" width="15.7109375" style="108" customWidth="1"/>
    <col min="2310" max="2310" width="7.85546875" style="108" customWidth="1"/>
    <col min="2311" max="2562" width="9.140625" style="108"/>
    <col min="2563" max="2563" width="101" style="108" customWidth="1"/>
    <col min="2564" max="2564" width="15.28515625" style="108" customWidth="1"/>
    <col min="2565" max="2565" width="15.7109375" style="108" customWidth="1"/>
    <col min="2566" max="2566" width="7.85546875" style="108" customWidth="1"/>
    <col min="2567" max="2818" width="9.140625" style="108"/>
    <col min="2819" max="2819" width="101" style="108" customWidth="1"/>
    <col min="2820" max="2820" width="15.28515625" style="108" customWidth="1"/>
    <col min="2821" max="2821" width="15.7109375" style="108" customWidth="1"/>
    <col min="2822" max="2822" width="7.85546875" style="108" customWidth="1"/>
    <col min="2823" max="3074" width="9.140625" style="108"/>
    <col min="3075" max="3075" width="101" style="108" customWidth="1"/>
    <col min="3076" max="3076" width="15.28515625" style="108" customWidth="1"/>
    <col min="3077" max="3077" width="15.7109375" style="108" customWidth="1"/>
    <col min="3078" max="3078" width="7.85546875" style="108" customWidth="1"/>
    <col min="3079" max="3330" width="9.140625" style="108"/>
    <col min="3331" max="3331" width="101" style="108" customWidth="1"/>
    <col min="3332" max="3332" width="15.28515625" style="108" customWidth="1"/>
    <col min="3333" max="3333" width="15.7109375" style="108" customWidth="1"/>
    <col min="3334" max="3334" width="7.85546875" style="108" customWidth="1"/>
    <col min="3335" max="3586" width="9.140625" style="108"/>
    <col min="3587" max="3587" width="101" style="108" customWidth="1"/>
    <col min="3588" max="3588" width="15.28515625" style="108" customWidth="1"/>
    <col min="3589" max="3589" width="15.7109375" style="108" customWidth="1"/>
    <col min="3590" max="3590" width="7.85546875" style="108" customWidth="1"/>
    <col min="3591" max="3842" width="9.140625" style="108"/>
    <col min="3843" max="3843" width="101" style="108" customWidth="1"/>
    <col min="3844" max="3844" width="15.28515625" style="108" customWidth="1"/>
    <col min="3845" max="3845" width="15.7109375" style="108" customWidth="1"/>
    <col min="3846" max="3846" width="7.85546875" style="108" customWidth="1"/>
    <col min="3847" max="4098" width="9.140625" style="108"/>
    <col min="4099" max="4099" width="101" style="108" customWidth="1"/>
    <col min="4100" max="4100" width="15.28515625" style="108" customWidth="1"/>
    <col min="4101" max="4101" width="15.7109375" style="108" customWidth="1"/>
    <col min="4102" max="4102" width="7.85546875" style="108" customWidth="1"/>
    <col min="4103" max="4354" width="9.140625" style="108"/>
    <col min="4355" max="4355" width="101" style="108" customWidth="1"/>
    <col min="4356" max="4356" width="15.28515625" style="108" customWidth="1"/>
    <col min="4357" max="4357" width="15.7109375" style="108" customWidth="1"/>
    <col min="4358" max="4358" width="7.85546875" style="108" customWidth="1"/>
    <col min="4359" max="4610" width="9.140625" style="108"/>
    <col min="4611" max="4611" width="101" style="108" customWidth="1"/>
    <col min="4612" max="4612" width="15.28515625" style="108" customWidth="1"/>
    <col min="4613" max="4613" width="15.7109375" style="108" customWidth="1"/>
    <col min="4614" max="4614" width="7.85546875" style="108" customWidth="1"/>
    <col min="4615" max="4866" width="9.140625" style="108"/>
    <col min="4867" max="4867" width="101" style="108" customWidth="1"/>
    <col min="4868" max="4868" width="15.28515625" style="108" customWidth="1"/>
    <col min="4869" max="4869" width="15.7109375" style="108" customWidth="1"/>
    <col min="4870" max="4870" width="7.85546875" style="108" customWidth="1"/>
    <col min="4871" max="5122" width="9.140625" style="108"/>
    <col min="5123" max="5123" width="101" style="108" customWidth="1"/>
    <col min="5124" max="5124" width="15.28515625" style="108" customWidth="1"/>
    <col min="5125" max="5125" width="15.7109375" style="108" customWidth="1"/>
    <col min="5126" max="5126" width="7.85546875" style="108" customWidth="1"/>
    <col min="5127" max="5378" width="9.140625" style="108"/>
    <col min="5379" max="5379" width="101" style="108" customWidth="1"/>
    <col min="5380" max="5380" width="15.28515625" style="108" customWidth="1"/>
    <col min="5381" max="5381" width="15.7109375" style="108" customWidth="1"/>
    <col min="5382" max="5382" width="7.85546875" style="108" customWidth="1"/>
    <col min="5383" max="5634" width="9.140625" style="108"/>
    <col min="5635" max="5635" width="101" style="108" customWidth="1"/>
    <col min="5636" max="5636" width="15.28515625" style="108" customWidth="1"/>
    <col min="5637" max="5637" width="15.7109375" style="108" customWidth="1"/>
    <col min="5638" max="5638" width="7.85546875" style="108" customWidth="1"/>
    <col min="5639" max="5890" width="9.140625" style="108"/>
    <col min="5891" max="5891" width="101" style="108" customWidth="1"/>
    <col min="5892" max="5892" width="15.28515625" style="108" customWidth="1"/>
    <col min="5893" max="5893" width="15.7109375" style="108" customWidth="1"/>
    <col min="5894" max="5894" width="7.85546875" style="108" customWidth="1"/>
    <col min="5895" max="6146" width="9.140625" style="108"/>
    <col min="6147" max="6147" width="101" style="108" customWidth="1"/>
    <col min="6148" max="6148" width="15.28515625" style="108" customWidth="1"/>
    <col min="6149" max="6149" width="15.7109375" style="108" customWidth="1"/>
    <col min="6150" max="6150" width="7.85546875" style="108" customWidth="1"/>
    <col min="6151" max="6402" width="9.140625" style="108"/>
    <col min="6403" max="6403" width="101" style="108" customWidth="1"/>
    <col min="6404" max="6404" width="15.28515625" style="108" customWidth="1"/>
    <col min="6405" max="6405" width="15.7109375" style="108" customWidth="1"/>
    <col min="6406" max="6406" width="7.85546875" style="108" customWidth="1"/>
    <col min="6407" max="6658" width="9.140625" style="108"/>
    <col min="6659" max="6659" width="101" style="108" customWidth="1"/>
    <col min="6660" max="6660" width="15.28515625" style="108" customWidth="1"/>
    <col min="6661" max="6661" width="15.7109375" style="108" customWidth="1"/>
    <col min="6662" max="6662" width="7.85546875" style="108" customWidth="1"/>
    <col min="6663" max="6914" width="9.140625" style="108"/>
    <col min="6915" max="6915" width="101" style="108" customWidth="1"/>
    <col min="6916" max="6916" width="15.28515625" style="108" customWidth="1"/>
    <col min="6917" max="6917" width="15.7109375" style="108" customWidth="1"/>
    <col min="6918" max="6918" width="7.85546875" style="108" customWidth="1"/>
    <col min="6919" max="7170" width="9.140625" style="108"/>
    <col min="7171" max="7171" width="101" style="108" customWidth="1"/>
    <col min="7172" max="7172" width="15.28515625" style="108" customWidth="1"/>
    <col min="7173" max="7173" width="15.7109375" style="108" customWidth="1"/>
    <col min="7174" max="7174" width="7.85546875" style="108" customWidth="1"/>
    <col min="7175" max="7426" width="9.140625" style="108"/>
    <col min="7427" max="7427" width="101" style="108" customWidth="1"/>
    <col min="7428" max="7428" width="15.28515625" style="108" customWidth="1"/>
    <col min="7429" max="7429" width="15.7109375" style="108" customWidth="1"/>
    <col min="7430" max="7430" width="7.85546875" style="108" customWidth="1"/>
    <col min="7431" max="7682" width="9.140625" style="108"/>
    <col min="7683" max="7683" width="101" style="108" customWidth="1"/>
    <col min="7684" max="7684" width="15.28515625" style="108" customWidth="1"/>
    <col min="7685" max="7685" width="15.7109375" style="108" customWidth="1"/>
    <col min="7686" max="7686" width="7.85546875" style="108" customWidth="1"/>
    <col min="7687" max="7938" width="9.140625" style="108"/>
    <col min="7939" max="7939" width="101" style="108" customWidth="1"/>
    <col min="7940" max="7940" width="15.28515625" style="108" customWidth="1"/>
    <col min="7941" max="7941" width="15.7109375" style="108" customWidth="1"/>
    <col min="7942" max="7942" width="7.85546875" style="108" customWidth="1"/>
    <col min="7943" max="8194" width="9.140625" style="108"/>
    <col min="8195" max="8195" width="101" style="108" customWidth="1"/>
    <col min="8196" max="8196" width="15.28515625" style="108" customWidth="1"/>
    <col min="8197" max="8197" width="15.7109375" style="108" customWidth="1"/>
    <col min="8198" max="8198" width="7.85546875" style="108" customWidth="1"/>
    <col min="8199" max="8450" width="9.140625" style="108"/>
    <col min="8451" max="8451" width="101" style="108" customWidth="1"/>
    <col min="8452" max="8452" width="15.28515625" style="108" customWidth="1"/>
    <col min="8453" max="8453" width="15.7109375" style="108" customWidth="1"/>
    <col min="8454" max="8454" width="7.85546875" style="108" customWidth="1"/>
    <col min="8455" max="8706" width="9.140625" style="108"/>
    <col min="8707" max="8707" width="101" style="108" customWidth="1"/>
    <col min="8708" max="8708" width="15.28515625" style="108" customWidth="1"/>
    <col min="8709" max="8709" width="15.7109375" style="108" customWidth="1"/>
    <col min="8710" max="8710" width="7.85546875" style="108" customWidth="1"/>
    <col min="8711" max="8962" width="9.140625" style="108"/>
    <col min="8963" max="8963" width="101" style="108" customWidth="1"/>
    <col min="8964" max="8964" width="15.28515625" style="108" customWidth="1"/>
    <col min="8965" max="8965" width="15.7109375" style="108" customWidth="1"/>
    <col min="8966" max="8966" width="7.85546875" style="108" customWidth="1"/>
    <col min="8967" max="9218" width="9.140625" style="108"/>
    <col min="9219" max="9219" width="101" style="108" customWidth="1"/>
    <col min="9220" max="9220" width="15.28515625" style="108" customWidth="1"/>
    <col min="9221" max="9221" width="15.7109375" style="108" customWidth="1"/>
    <col min="9222" max="9222" width="7.85546875" style="108" customWidth="1"/>
    <col min="9223" max="9474" width="9.140625" style="108"/>
    <col min="9475" max="9475" width="101" style="108" customWidth="1"/>
    <col min="9476" max="9476" width="15.28515625" style="108" customWidth="1"/>
    <col min="9477" max="9477" width="15.7109375" style="108" customWidth="1"/>
    <col min="9478" max="9478" width="7.85546875" style="108" customWidth="1"/>
    <col min="9479" max="9730" width="9.140625" style="108"/>
    <col min="9731" max="9731" width="101" style="108" customWidth="1"/>
    <col min="9732" max="9732" width="15.28515625" style="108" customWidth="1"/>
    <col min="9733" max="9733" width="15.7109375" style="108" customWidth="1"/>
    <col min="9734" max="9734" width="7.85546875" style="108" customWidth="1"/>
    <col min="9735" max="9986" width="9.140625" style="108"/>
    <col min="9987" max="9987" width="101" style="108" customWidth="1"/>
    <col min="9988" max="9988" width="15.28515625" style="108" customWidth="1"/>
    <col min="9989" max="9989" width="15.7109375" style="108" customWidth="1"/>
    <col min="9990" max="9990" width="7.85546875" style="108" customWidth="1"/>
    <col min="9991" max="10242" width="9.140625" style="108"/>
    <col min="10243" max="10243" width="101" style="108" customWidth="1"/>
    <col min="10244" max="10244" width="15.28515625" style="108" customWidth="1"/>
    <col min="10245" max="10245" width="15.7109375" style="108" customWidth="1"/>
    <col min="10246" max="10246" width="7.85546875" style="108" customWidth="1"/>
    <col min="10247" max="10498" width="9.140625" style="108"/>
    <col min="10499" max="10499" width="101" style="108" customWidth="1"/>
    <col min="10500" max="10500" width="15.28515625" style="108" customWidth="1"/>
    <col min="10501" max="10501" width="15.7109375" style="108" customWidth="1"/>
    <col min="10502" max="10502" width="7.85546875" style="108" customWidth="1"/>
    <col min="10503" max="10754" width="9.140625" style="108"/>
    <col min="10755" max="10755" width="101" style="108" customWidth="1"/>
    <col min="10756" max="10756" width="15.28515625" style="108" customWidth="1"/>
    <col min="10757" max="10757" width="15.7109375" style="108" customWidth="1"/>
    <col min="10758" max="10758" width="7.85546875" style="108" customWidth="1"/>
    <col min="10759" max="11010" width="9.140625" style="108"/>
    <col min="11011" max="11011" width="101" style="108" customWidth="1"/>
    <col min="11012" max="11012" width="15.28515625" style="108" customWidth="1"/>
    <col min="11013" max="11013" width="15.7109375" style="108" customWidth="1"/>
    <col min="11014" max="11014" width="7.85546875" style="108" customWidth="1"/>
    <col min="11015" max="11266" width="9.140625" style="108"/>
    <col min="11267" max="11267" width="101" style="108" customWidth="1"/>
    <col min="11268" max="11268" width="15.28515625" style="108" customWidth="1"/>
    <col min="11269" max="11269" width="15.7109375" style="108" customWidth="1"/>
    <col min="11270" max="11270" width="7.85546875" style="108" customWidth="1"/>
    <col min="11271" max="11522" width="9.140625" style="108"/>
    <col min="11523" max="11523" width="101" style="108" customWidth="1"/>
    <col min="11524" max="11524" width="15.28515625" style="108" customWidth="1"/>
    <col min="11525" max="11525" width="15.7109375" style="108" customWidth="1"/>
    <col min="11526" max="11526" width="7.85546875" style="108" customWidth="1"/>
    <col min="11527" max="11778" width="9.140625" style="108"/>
    <col min="11779" max="11779" width="101" style="108" customWidth="1"/>
    <col min="11780" max="11780" width="15.28515625" style="108" customWidth="1"/>
    <col min="11781" max="11781" width="15.7109375" style="108" customWidth="1"/>
    <col min="11782" max="11782" width="7.85546875" style="108" customWidth="1"/>
    <col min="11783" max="12034" width="9.140625" style="108"/>
    <col min="12035" max="12035" width="101" style="108" customWidth="1"/>
    <col min="12036" max="12036" width="15.28515625" style="108" customWidth="1"/>
    <col min="12037" max="12037" width="15.7109375" style="108" customWidth="1"/>
    <col min="12038" max="12038" width="7.85546875" style="108" customWidth="1"/>
    <col min="12039" max="12290" width="9.140625" style="108"/>
    <col min="12291" max="12291" width="101" style="108" customWidth="1"/>
    <col min="12292" max="12292" width="15.28515625" style="108" customWidth="1"/>
    <col min="12293" max="12293" width="15.7109375" style="108" customWidth="1"/>
    <col min="12294" max="12294" width="7.85546875" style="108" customWidth="1"/>
    <col min="12295" max="12546" width="9.140625" style="108"/>
    <col min="12547" max="12547" width="101" style="108" customWidth="1"/>
    <col min="12548" max="12548" width="15.28515625" style="108" customWidth="1"/>
    <col min="12549" max="12549" width="15.7109375" style="108" customWidth="1"/>
    <col min="12550" max="12550" width="7.85546875" style="108" customWidth="1"/>
    <col min="12551" max="12802" width="9.140625" style="108"/>
    <col min="12803" max="12803" width="101" style="108" customWidth="1"/>
    <col min="12804" max="12804" width="15.28515625" style="108" customWidth="1"/>
    <col min="12805" max="12805" width="15.7109375" style="108" customWidth="1"/>
    <col min="12806" max="12806" width="7.85546875" style="108" customWidth="1"/>
    <col min="12807" max="13058" width="9.140625" style="108"/>
    <col min="13059" max="13059" width="101" style="108" customWidth="1"/>
    <col min="13060" max="13060" width="15.28515625" style="108" customWidth="1"/>
    <col min="13061" max="13061" width="15.7109375" style="108" customWidth="1"/>
    <col min="13062" max="13062" width="7.85546875" style="108" customWidth="1"/>
    <col min="13063" max="13314" width="9.140625" style="108"/>
    <col min="13315" max="13315" width="101" style="108" customWidth="1"/>
    <col min="13316" max="13316" width="15.28515625" style="108" customWidth="1"/>
    <col min="13317" max="13317" width="15.7109375" style="108" customWidth="1"/>
    <col min="13318" max="13318" width="7.85546875" style="108" customWidth="1"/>
    <col min="13319" max="13570" width="9.140625" style="108"/>
    <col min="13571" max="13571" width="101" style="108" customWidth="1"/>
    <col min="13572" max="13572" width="15.28515625" style="108" customWidth="1"/>
    <col min="13573" max="13573" width="15.7109375" style="108" customWidth="1"/>
    <col min="13574" max="13574" width="7.85546875" style="108" customWidth="1"/>
    <col min="13575" max="13826" width="9.140625" style="108"/>
    <col min="13827" max="13827" width="101" style="108" customWidth="1"/>
    <col min="13828" max="13828" width="15.28515625" style="108" customWidth="1"/>
    <col min="13829" max="13829" width="15.7109375" style="108" customWidth="1"/>
    <col min="13830" max="13830" width="7.85546875" style="108" customWidth="1"/>
    <col min="13831" max="14082" width="9.140625" style="108"/>
    <col min="14083" max="14083" width="101" style="108" customWidth="1"/>
    <col min="14084" max="14084" width="15.28515625" style="108" customWidth="1"/>
    <col min="14085" max="14085" width="15.7109375" style="108" customWidth="1"/>
    <col min="14086" max="14086" width="7.85546875" style="108" customWidth="1"/>
    <col min="14087" max="14338" width="9.140625" style="108"/>
    <col min="14339" max="14339" width="101" style="108" customWidth="1"/>
    <col min="14340" max="14340" width="15.28515625" style="108" customWidth="1"/>
    <col min="14341" max="14341" width="15.7109375" style="108" customWidth="1"/>
    <col min="14342" max="14342" width="7.85546875" style="108" customWidth="1"/>
    <col min="14343" max="14594" width="9.140625" style="108"/>
    <col min="14595" max="14595" width="101" style="108" customWidth="1"/>
    <col min="14596" max="14596" width="15.28515625" style="108" customWidth="1"/>
    <col min="14597" max="14597" width="15.7109375" style="108" customWidth="1"/>
    <col min="14598" max="14598" width="7.85546875" style="108" customWidth="1"/>
    <col min="14599" max="14850" width="9.140625" style="108"/>
    <col min="14851" max="14851" width="101" style="108" customWidth="1"/>
    <col min="14852" max="14852" width="15.28515625" style="108" customWidth="1"/>
    <col min="14853" max="14853" width="15.7109375" style="108" customWidth="1"/>
    <col min="14854" max="14854" width="7.85546875" style="108" customWidth="1"/>
    <col min="14855" max="15106" width="9.140625" style="108"/>
    <col min="15107" max="15107" width="101" style="108" customWidth="1"/>
    <col min="15108" max="15108" width="15.28515625" style="108" customWidth="1"/>
    <col min="15109" max="15109" width="15.7109375" style="108" customWidth="1"/>
    <col min="15110" max="15110" width="7.85546875" style="108" customWidth="1"/>
    <col min="15111" max="15362" width="9.140625" style="108"/>
    <col min="15363" max="15363" width="101" style="108" customWidth="1"/>
    <col min="15364" max="15364" width="15.28515625" style="108" customWidth="1"/>
    <col min="15365" max="15365" width="15.7109375" style="108" customWidth="1"/>
    <col min="15366" max="15366" width="7.85546875" style="108" customWidth="1"/>
    <col min="15367" max="15618" width="9.140625" style="108"/>
    <col min="15619" max="15619" width="101" style="108" customWidth="1"/>
    <col min="15620" max="15620" width="15.28515625" style="108" customWidth="1"/>
    <col min="15621" max="15621" width="15.7109375" style="108" customWidth="1"/>
    <col min="15622" max="15622" width="7.85546875" style="108" customWidth="1"/>
    <col min="15623" max="15874" width="9.140625" style="108"/>
    <col min="15875" max="15875" width="101" style="108" customWidth="1"/>
    <col min="15876" max="15876" width="15.28515625" style="108" customWidth="1"/>
    <col min="15877" max="15877" width="15.7109375" style="108" customWidth="1"/>
    <col min="15878" max="15878" width="7.85546875" style="108" customWidth="1"/>
    <col min="15879" max="16130" width="9.140625" style="108"/>
    <col min="16131" max="16131" width="101" style="108" customWidth="1"/>
    <col min="16132" max="16132" width="15.28515625" style="108" customWidth="1"/>
    <col min="16133" max="16133" width="15.7109375" style="108" customWidth="1"/>
    <col min="16134" max="16134" width="7.85546875" style="108" customWidth="1"/>
    <col min="16135" max="16384" width="9.140625" style="108"/>
  </cols>
  <sheetData>
    <row r="1" spans="1:6" x14ac:dyDescent="0.25">
      <c r="A1" s="107" t="s">
        <v>86</v>
      </c>
    </row>
    <row r="3" spans="1:6" ht="25.5" x14ac:dyDescent="0.25">
      <c r="A3" s="235" t="s">
        <v>87</v>
      </c>
      <c r="B3" s="138" t="s">
        <v>88</v>
      </c>
      <c r="C3" s="138" t="s">
        <v>112</v>
      </c>
      <c r="D3" s="138" t="s">
        <v>129</v>
      </c>
      <c r="E3" s="235" t="s">
        <v>89</v>
      </c>
      <c r="F3" s="235" t="s">
        <v>90</v>
      </c>
    </row>
    <row r="4" spans="1:6" ht="37.5" customHeight="1" x14ac:dyDescent="0.25">
      <c r="A4" s="236"/>
      <c r="B4" s="150" t="s">
        <v>91</v>
      </c>
      <c r="C4" s="150" t="s">
        <v>113</v>
      </c>
      <c r="D4" s="150" t="s">
        <v>113</v>
      </c>
      <c r="E4" s="237"/>
      <c r="F4" s="236"/>
    </row>
    <row r="5" spans="1:6" x14ac:dyDescent="0.25">
      <c r="A5" s="111" t="s">
        <v>92</v>
      </c>
      <c r="B5" s="112">
        <v>70343.08</v>
      </c>
      <c r="C5" s="112">
        <v>71343.08</v>
      </c>
      <c r="D5" s="112">
        <v>71343.08</v>
      </c>
      <c r="E5" s="112">
        <v>67688.63</v>
      </c>
      <c r="F5" s="112">
        <v>67688.63</v>
      </c>
    </row>
    <row r="6" spans="1:6" x14ac:dyDescent="0.25">
      <c r="A6" s="111" t="s">
        <v>93</v>
      </c>
      <c r="B6" s="112">
        <v>12264.56</v>
      </c>
      <c r="C6" s="112">
        <v>12264.56</v>
      </c>
      <c r="D6" s="112">
        <v>9500.9699999999993</v>
      </c>
      <c r="E6" s="112">
        <v>17227.53</v>
      </c>
      <c r="F6" s="112">
        <v>17360.240000000002</v>
      </c>
    </row>
    <row r="7" spans="1:6" ht="17.25" customHeight="1" x14ac:dyDescent="0.25">
      <c r="A7" s="111" t="s">
        <v>94</v>
      </c>
      <c r="B7" s="112">
        <v>2189.9299999999998</v>
      </c>
      <c r="C7" s="112">
        <v>2189.9299999999998</v>
      </c>
      <c r="D7" s="112">
        <v>1900</v>
      </c>
      <c r="E7" s="112">
        <v>2250.3200000000002</v>
      </c>
      <c r="F7" s="112">
        <v>2257.61</v>
      </c>
    </row>
    <row r="8" spans="1:6" x14ac:dyDescent="0.25">
      <c r="A8" s="111" t="s">
        <v>95</v>
      </c>
      <c r="B8" s="112">
        <v>3318.07</v>
      </c>
      <c r="C8" s="112">
        <v>3583.51</v>
      </c>
      <c r="D8" s="112">
        <v>8919.9</v>
      </c>
      <c r="E8" s="112">
        <v>3318.07</v>
      </c>
      <c r="F8" s="112">
        <v>3318.07</v>
      </c>
    </row>
    <row r="9" spans="1:6" x14ac:dyDescent="0.25">
      <c r="A9" s="111" t="s">
        <v>96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</row>
    <row r="10" spans="1:6" ht="25.5" x14ac:dyDescent="0.25">
      <c r="A10" s="111" t="s">
        <v>97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</row>
    <row r="11" spans="1:6" x14ac:dyDescent="0.25">
      <c r="A11" s="111" t="s">
        <v>98</v>
      </c>
      <c r="B11" s="112">
        <v>265.45</v>
      </c>
      <c r="C11" s="112">
        <v>265.45</v>
      </c>
      <c r="D11" s="112">
        <v>50</v>
      </c>
      <c r="E11" s="112">
        <v>265.45</v>
      </c>
      <c r="F11" s="112">
        <v>265.45</v>
      </c>
    </row>
    <row r="12" spans="1:6" ht="30.75" customHeight="1" x14ac:dyDescent="0.25">
      <c r="A12" s="113" t="s">
        <v>99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</row>
    <row r="13" spans="1:6" ht="25.5" x14ac:dyDescent="0.25">
      <c r="A13" s="111" t="s">
        <v>100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</row>
    <row r="14" spans="1:6" x14ac:dyDescent="0.25">
      <c r="A14" s="114" t="s">
        <v>101</v>
      </c>
      <c r="B14" s="115">
        <v>5308.91</v>
      </c>
      <c r="C14" s="115">
        <v>10664.33</v>
      </c>
      <c r="D14" s="115">
        <v>10664.33</v>
      </c>
      <c r="E14" s="115">
        <v>0</v>
      </c>
      <c r="F14" s="115">
        <v>0</v>
      </c>
    </row>
    <row r="15" spans="1:6" x14ac:dyDescent="0.25">
      <c r="A15" s="116" t="s">
        <v>102</v>
      </c>
      <c r="B15" s="117">
        <f>SUM(B5:B14)</f>
        <v>93690</v>
      </c>
      <c r="C15" s="117">
        <f>SUM(C5:C14)</f>
        <v>100310.85999999999</v>
      </c>
      <c r="D15" s="117">
        <f>SUM(D5:D14)</f>
        <v>102378.28</v>
      </c>
      <c r="E15" s="118">
        <f>SUM(E5:E14)</f>
        <v>90750.000000000015</v>
      </c>
      <c r="F15" s="117">
        <f>SUM(F5:F14)</f>
        <v>90890.000000000015</v>
      </c>
    </row>
    <row r="16" spans="1:6" x14ac:dyDescent="0.25">
      <c r="B16" s="119"/>
      <c r="C16" s="119"/>
      <c r="D16" s="119"/>
      <c r="E16" s="120"/>
      <c r="F16" s="119"/>
    </row>
    <row r="17" spans="1:6" x14ac:dyDescent="0.25">
      <c r="B17" s="119"/>
      <c r="C17" s="119"/>
      <c r="D17" s="119"/>
      <c r="E17" s="120"/>
      <c r="F17" s="119"/>
    </row>
    <row r="18" spans="1:6" x14ac:dyDescent="0.25">
      <c r="B18" s="119"/>
      <c r="C18" s="119"/>
      <c r="D18" s="119"/>
      <c r="E18" s="120"/>
      <c r="F18" s="119"/>
    </row>
    <row r="19" spans="1:6" x14ac:dyDescent="0.25">
      <c r="B19" s="119"/>
      <c r="C19" s="119"/>
      <c r="D19" s="119"/>
      <c r="E19" s="120"/>
      <c r="F19" s="119"/>
    </row>
    <row r="20" spans="1:6" x14ac:dyDescent="0.25">
      <c r="B20" s="119"/>
      <c r="C20" s="119"/>
      <c r="D20" s="119"/>
      <c r="E20" s="120"/>
      <c r="F20" s="119"/>
    </row>
    <row r="21" spans="1:6" x14ac:dyDescent="0.25">
      <c r="B21" s="119"/>
      <c r="C21" s="119"/>
      <c r="D21" s="119"/>
      <c r="E21" s="120"/>
      <c r="F21" s="119"/>
    </row>
    <row r="22" spans="1:6" x14ac:dyDescent="0.25">
      <c r="B22" s="119"/>
      <c r="C22" s="119"/>
      <c r="D22" s="119"/>
      <c r="E22" s="120"/>
      <c r="F22" s="119"/>
    </row>
    <row r="23" spans="1:6" x14ac:dyDescent="0.25">
      <c r="B23" s="119"/>
      <c r="C23" s="119"/>
      <c r="D23" s="119"/>
      <c r="E23" s="120"/>
      <c r="F23" s="119"/>
    </row>
    <row r="24" spans="1:6" x14ac:dyDescent="0.25">
      <c r="B24" s="119"/>
      <c r="C24" s="119"/>
      <c r="D24" s="119"/>
      <c r="E24" s="120"/>
      <c r="F24" s="119"/>
    </row>
    <row r="25" spans="1:6" x14ac:dyDescent="0.25">
      <c r="B25" s="119"/>
      <c r="C25" s="119"/>
      <c r="D25" s="119"/>
      <c r="E25" s="120"/>
      <c r="F25" s="119"/>
    </row>
    <row r="26" spans="1:6" x14ac:dyDescent="0.25">
      <c r="B26" s="119"/>
      <c r="C26" s="119"/>
      <c r="D26" s="119"/>
      <c r="E26" s="120"/>
      <c r="F26" s="119"/>
    </row>
    <row r="27" spans="1:6" x14ac:dyDescent="0.25">
      <c r="B27" s="119"/>
      <c r="C27" s="119"/>
      <c r="D27" s="119"/>
      <c r="E27" s="120"/>
      <c r="F27" s="119"/>
    </row>
    <row r="28" spans="1:6" x14ac:dyDescent="0.25">
      <c r="B28" s="119"/>
      <c r="C28" s="119"/>
      <c r="D28" s="119"/>
      <c r="E28" s="120"/>
      <c r="F28" s="119"/>
    </row>
    <row r="29" spans="1:6" x14ac:dyDescent="0.25">
      <c r="B29" s="119"/>
      <c r="C29" s="119"/>
      <c r="D29" s="119"/>
      <c r="E29" s="120"/>
      <c r="F29" s="119"/>
    </row>
    <row r="30" spans="1:6" x14ac:dyDescent="0.25">
      <c r="A30" s="121" t="s">
        <v>103</v>
      </c>
    </row>
    <row r="32" spans="1:6" ht="25.5" x14ac:dyDescent="0.25">
      <c r="A32" s="235" t="s">
        <v>87</v>
      </c>
      <c r="B32" s="109" t="s">
        <v>88</v>
      </c>
      <c r="C32" s="109" t="s">
        <v>114</v>
      </c>
      <c r="D32" s="109" t="s">
        <v>128</v>
      </c>
      <c r="E32" s="238" t="s">
        <v>89</v>
      </c>
      <c r="F32" s="240" t="s">
        <v>90</v>
      </c>
    </row>
    <row r="33" spans="1:6" ht="47.25" customHeight="1" x14ac:dyDescent="0.25">
      <c r="A33" s="236"/>
      <c r="B33" s="110" t="s">
        <v>91</v>
      </c>
      <c r="C33" s="110" t="s">
        <v>113</v>
      </c>
      <c r="D33" s="110" t="s">
        <v>113</v>
      </c>
      <c r="E33" s="239"/>
      <c r="F33" s="241"/>
    </row>
    <row r="34" spans="1:6" x14ac:dyDescent="0.25">
      <c r="A34" s="122" t="s">
        <v>71</v>
      </c>
      <c r="B34" s="123"/>
      <c r="C34" s="123"/>
      <c r="D34" s="123"/>
      <c r="E34" s="123"/>
      <c r="F34" s="123"/>
    </row>
    <row r="35" spans="1:6" x14ac:dyDescent="0.25">
      <c r="A35" s="124" t="s">
        <v>10</v>
      </c>
      <c r="B35" s="125">
        <f>SUM(B36:B37)</f>
        <v>61052.47</v>
      </c>
      <c r="C35" s="125">
        <f>SUM(C36:C39)</f>
        <v>61757.47</v>
      </c>
      <c r="D35" s="125">
        <f>SUM(D36:D39)</f>
        <v>62202.44999999999</v>
      </c>
      <c r="E35" s="125">
        <f t="shared" ref="E35:F35" si="0">SUM(E36:E37)</f>
        <v>60919.770000000004</v>
      </c>
      <c r="F35" s="125">
        <f t="shared" si="0"/>
        <v>61052.49</v>
      </c>
    </row>
    <row r="36" spans="1:6" x14ac:dyDescent="0.25">
      <c r="A36" s="126" t="s">
        <v>92</v>
      </c>
      <c r="B36" s="127">
        <v>59042.39</v>
      </c>
      <c r="C36" s="127">
        <v>59042.39</v>
      </c>
      <c r="D36" s="127">
        <v>58931.59</v>
      </c>
      <c r="E36" s="127">
        <v>57946.8</v>
      </c>
      <c r="F36" s="127">
        <v>58212.25</v>
      </c>
    </row>
    <row r="37" spans="1:6" x14ac:dyDescent="0.25">
      <c r="A37" s="126" t="s">
        <v>93</v>
      </c>
      <c r="B37" s="127">
        <v>2010.08</v>
      </c>
      <c r="C37" s="127">
        <v>2010.08</v>
      </c>
      <c r="D37" s="127">
        <v>1611.46</v>
      </c>
      <c r="E37" s="127">
        <v>2972.97</v>
      </c>
      <c r="F37" s="127">
        <v>2840.24</v>
      </c>
    </row>
    <row r="38" spans="1:6" x14ac:dyDescent="0.25">
      <c r="A38" s="126" t="s">
        <v>115</v>
      </c>
      <c r="B38" s="116" t="s">
        <v>117</v>
      </c>
      <c r="C38" s="127">
        <v>470</v>
      </c>
      <c r="D38" s="151">
        <v>544.34</v>
      </c>
      <c r="E38" s="151" t="s">
        <v>117</v>
      </c>
      <c r="F38" s="151" t="s">
        <v>117</v>
      </c>
    </row>
    <row r="39" spans="1:6" x14ac:dyDescent="0.25">
      <c r="A39" s="126" t="s">
        <v>116</v>
      </c>
      <c r="B39" s="116" t="s">
        <v>117</v>
      </c>
      <c r="C39" s="127">
        <v>235</v>
      </c>
      <c r="D39" s="151">
        <v>1115.06</v>
      </c>
      <c r="E39" s="151" t="s">
        <v>117</v>
      </c>
      <c r="F39" s="151" t="s">
        <v>117</v>
      </c>
    </row>
    <row r="40" spans="1:6" x14ac:dyDescent="0.25">
      <c r="A40" s="124" t="s">
        <v>14</v>
      </c>
      <c r="B40" s="125">
        <f>SUM(B41:B45)</f>
        <v>23797.199999999997</v>
      </c>
      <c r="C40" s="152">
        <f>SUM(C41:C45)</f>
        <v>28117.619999999995</v>
      </c>
      <c r="D40" s="152">
        <f>SUM(D41:D45)</f>
        <v>24124.059999999998</v>
      </c>
      <c r="E40" s="152">
        <f>SUM(E41:E45)</f>
        <v>24149.56</v>
      </c>
      <c r="F40" s="152">
        <f>SUM(F41:F45)</f>
        <v>24156.84</v>
      </c>
    </row>
    <row r="41" spans="1:6" x14ac:dyDescent="0.25">
      <c r="A41" s="126" t="s">
        <v>92</v>
      </c>
      <c r="B41" s="127">
        <v>7080.1</v>
      </c>
      <c r="C41" s="127">
        <v>7080.1</v>
      </c>
      <c r="D41" s="127">
        <v>6992.4</v>
      </c>
      <c r="E41" s="127">
        <v>8228.7900000000009</v>
      </c>
      <c r="F41" s="127">
        <v>7963.34</v>
      </c>
    </row>
    <row r="42" spans="1:6" x14ac:dyDescent="0.25">
      <c r="A42" s="126" t="s">
        <v>93</v>
      </c>
      <c r="B42" s="127">
        <v>9483.7099999999991</v>
      </c>
      <c r="C42" s="127">
        <v>9453.7099999999991</v>
      </c>
      <c r="D42" s="127">
        <v>7318.61</v>
      </c>
      <c r="E42" s="127">
        <v>13935.9</v>
      </c>
      <c r="F42" s="127">
        <v>14201.34</v>
      </c>
    </row>
    <row r="43" spans="1:6" ht="25.5" x14ac:dyDescent="0.25">
      <c r="A43" s="126" t="s">
        <v>94</v>
      </c>
      <c r="B43" s="127">
        <v>1924.48</v>
      </c>
      <c r="C43" s="127">
        <v>1924.48</v>
      </c>
      <c r="D43" s="127">
        <v>1308.1199999999999</v>
      </c>
      <c r="E43" s="127">
        <v>1984.87</v>
      </c>
      <c r="F43" s="127">
        <v>1992.16</v>
      </c>
    </row>
    <row r="44" spans="1:6" x14ac:dyDescent="0.25">
      <c r="A44" s="126" t="s">
        <v>118</v>
      </c>
      <c r="C44" s="127">
        <v>3512.09</v>
      </c>
      <c r="D44" s="127">
        <v>3437.75</v>
      </c>
      <c r="E44" s="127"/>
      <c r="F44" s="127"/>
    </row>
    <row r="45" spans="1:6" x14ac:dyDescent="0.25">
      <c r="A45" s="126" t="s">
        <v>119</v>
      </c>
      <c r="B45" s="127">
        <v>5308.91</v>
      </c>
      <c r="C45" s="127">
        <v>6147.24</v>
      </c>
      <c r="D45" s="127">
        <v>5067.18</v>
      </c>
      <c r="E45" s="127"/>
      <c r="F45" s="127"/>
    </row>
    <row r="46" spans="1:6" x14ac:dyDescent="0.25">
      <c r="A46" s="124" t="s">
        <v>104</v>
      </c>
      <c r="B46" s="125">
        <f>SUM(B47:B48)</f>
        <v>372.59000000000003</v>
      </c>
      <c r="C46" s="125">
        <f>SUM(C47:C49)</f>
        <v>672.59</v>
      </c>
      <c r="D46" s="125">
        <f>SUM(D47:D49)</f>
        <v>725.81</v>
      </c>
      <c r="E46" s="125">
        <f t="shared" ref="E46:F46" si="1">SUM(E47:E48)</f>
        <v>371.75</v>
      </c>
      <c r="F46" s="125">
        <f t="shared" si="1"/>
        <v>371.75</v>
      </c>
    </row>
    <row r="47" spans="1:6" x14ac:dyDescent="0.25">
      <c r="A47" s="126" t="s">
        <v>92</v>
      </c>
      <c r="B47" s="127">
        <v>185.81</v>
      </c>
      <c r="C47" s="127">
        <v>185.81</v>
      </c>
      <c r="D47" s="127">
        <v>215.81</v>
      </c>
      <c r="E47" s="127">
        <v>185.81</v>
      </c>
      <c r="F47" s="127">
        <v>185.81</v>
      </c>
    </row>
    <row r="48" spans="1:6" x14ac:dyDescent="0.25">
      <c r="A48" s="126" t="s">
        <v>93</v>
      </c>
      <c r="B48" s="127">
        <v>186.78</v>
      </c>
      <c r="C48" s="127">
        <v>186.78</v>
      </c>
      <c r="D48" s="127">
        <v>10</v>
      </c>
      <c r="E48" s="127">
        <v>185.94</v>
      </c>
      <c r="F48" s="127">
        <v>185.94</v>
      </c>
    </row>
    <row r="49" spans="1:6" x14ac:dyDescent="0.25">
      <c r="A49" s="126" t="s">
        <v>119</v>
      </c>
      <c r="B49" s="116"/>
      <c r="C49" s="127">
        <v>300</v>
      </c>
      <c r="D49" s="127">
        <v>500</v>
      </c>
      <c r="E49" s="127"/>
      <c r="F49" s="127"/>
    </row>
    <row r="50" spans="1:6" x14ac:dyDescent="0.25">
      <c r="A50" s="160" t="s">
        <v>105</v>
      </c>
      <c r="B50" s="161"/>
      <c r="C50" s="161"/>
      <c r="D50" s="161"/>
      <c r="E50" s="161"/>
      <c r="F50" s="161"/>
    </row>
    <row r="51" spans="1:6" x14ac:dyDescent="0.25">
      <c r="A51" s="162" t="s">
        <v>28</v>
      </c>
      <c r="B51" s="152">
        <f>SUM(B52:B56)</f>
        <v>8467.7400000000016</v>
      </c>
      <c r="C51" s="152">
        <f>SUM(C52:C56)</f>
        <v>9763.18</v>
      </c>
      <c r="D51" s="152">
        <f>SUM(D52:D56)</f>
        <v>15325.96</v>
      </c>
      <c r="E51" s="152">
        <f t="shared" ref="E51:F51" si="2">SUM(E52:E56)</f>
        <v>5308.92</v>
      </c>
      <c r="F51" s="152">
        <f t="shared" si="2"/>
        <v>5308.92</v>
      </c>
    </row>
    <row r="52" spans="1:6" x14ac:dyDescent="0.25">
      <c r="A52" s="126" t="s">
        <v>92</v>
      </c>
      <c r="B52" s="127">
        <v>4034.78</v>
      </c>
      <c r="C52" s="127">
        <v>5034.78</v>
      </c>
      <c r="D52" s="127">
        <v>5203.28</v>
      </c>
      <c r="E52" s="127">
        <v>1327.23</v>
      </c>
      <c r="F52" s="127">
        <v>1327.23</v>
      </c>
    </row>
    <row r="53" spans="1:6" x14ac:dyDescent="0.25">
      <c r="A53" s="126" t="s">
        <v>93</v>
      </c>
      <c r="B53" s="127">
        <v>583.99</v>
      </c>
      <c r="C53" s="127">
        <v>613.99</v>
      </c>
      <c r="D53" s="127">
        <v>560.9</v>
      </c>
      <c r="E53" s="127">
        <v>132.72</v>
      </c>
      <c r="F53" s="127">
        <v>132.72</v>
      </c>
    </row>
    <row r="54" spans="1:6" ht="25.5" x14ac:dyDescent="0.25">
      <c r="A54" s="126" t="s">
        <v>94</v>
      </c>
      <c r="B54" s="127">
        <v>265.45</v>
      </c>
      <c r="C54" s="127">
        <v>265.45</v>
      </c>
      <c r="D54" s="127">
        <v>591.88</v>
      </c>
      <c r="E54" s="127">
        <v>265.45</v>
      </c>
      <c r="F54" s="127">
        <v>265.45</v>
      </c>
    </row>
    <row r="55" spans="1:6" x14ac:dyDescent="0.25">
      <c r="A55" s="126" t="s">
        <v>95</v>
      </c>
      <c r="B55" s="127">
        <v>3318.07</v>
      </c>
      <c r="C55" s="127">
        <v>3583.51</v>
      </c>
      <c r="D55" s="127">
        <v>8919.9</v>
      </c>
      <c r="E55" s="127">
        <v>3318.07</v>
      </c>
      <c r="F55" s="127">
        <v>3318.07</v>
      </c>
    </row>
    <row r="56" spans="1:6" x14ac:dyDescent="0.25">
      <c r="A56" s="126" t="s">
        <v>98</v>
      </c>
      <c r="B56" s="127">
        <v>265.45</v>
      </c>
      <c r="C56" s="127">
        <v>265.45</v>
      </c>
      <c r="D56" s="127">
        <v>50</v>
      </c>
      <c r="E56" s="127">
        <v>265.45</v>
      </c>
      <c r="F56" s="127">
        <v>265.45</v>
      </c>
    </row>
    <row r="57" spans="1:6" x14ac:dyDescent="0.25">
      <c r="A57" s="128" t="s">
        <v>106</v>
      </c>
      <c r="B57" s="129">
        <f>SUM(B35,B40,B46,B51)</f>
        <v>93690</v>
      </c>
      <c r="C57" s="129">
        <f>SUM(C35,C40,C46,C51)</f>
        <v>100310.85999999999</v>
      </c>
      <c r="D57" s="129">
        <f>SUM(D35,D40,D46,D51)</f>
        <v>102378.27999999997</v>
      </c>
      <c r="E57" s="129">
        <f>SUM(E35,E40,E46,E51)</f>
        <v>90750</v>
      </c>
      <c r="F57" s="129">
        <f>SUM(F35,F40,F46,F51)</f>
        <v>90890</v>
      </c>
    </row>
    <row r="59" spans="1:6" x14ac:dyDescent="0.25">
      <c r="B59" s="130"/>
      <c r="C59" s="130"/>
      <c r="D59" s="130"/>
      <c r="E59" s="131"/>
      <c r="F59" s="130"/>
    </row>
  </sheetData>
  <mergeCells count="6">
    <mergeCell ref="A3:A4"/>
    <mergeCell ref="E3:E4"/>
    <mergeCell ref="F3:F4"/>
    <mergeCell ref="A32:A33"/>
    <mergeCell ref="E32:E33"/>
    <mergeCell ref="F32:F33"/>
  </mergeCells>
  <phoneticPr fontId="19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4C4C3-EBCB-4B38-8041-253C82F6FD8F}">
  <dimension ref="A1:O134"/>
  <sheetViews>
    <sheetView workbookViewId="0">
      <selection activeCell="Q14" sqref="Q14"/>
    </sheetView>
  </sheetViews>
  <sheetFormatPr defaultColWidth="11.42578125" defaultRowHeight="12.75" x14ac:dyDescent="0.2"/>
  <cols>
    <col min="1" max="1" width="11.42578125" style="1"/>
    <col min="2" max="2" width="9" style="1" customWidth="1"/>
    <col min="3" max="3" width="10.85546875" style="1" customWidth="1"/>
    <col min="4" max="4" width="9.28515625" style="1" customWidth="1"/>
    <col min="5" max="5" width="8" style="1" customWidth="1"/>
    <col min="6" max="6" width="9.85546875" style="1" customWidth="1"/>
    <col min="7" max="7" width="10" style="1" customWidth="1"/>
    <col min="8" max="8" width="8.140625" style="1" customWidth="1"/>
    <col min="9" max="9" width="7.140625" style="1" customWidth="1"/>
    <col min="10" max="10" width="8.5703125" style="1" customWidth="1"/>
    <col min="11" max="11" width="9.140625" style="1" customWidth="1"/>
    <col min="12" max="12" width="6.85546875" style="1" customWidth="1"/>
    <col min="13" max="14" width="7.85546875" style="1" customWidth="1"/>
    <col min="15" max="15" width="7" style="1" customWidth="1"/>
    <col min="16" max="252" width="11.42578125" style="1"/>
    <col min="253" max="253" width="16" style="1" customWidth="1"/>
    <col min="254" max="260" width="17.5703125" style="1" customWidth="1"/>
    <col min="261" max="261" width="7.85546875" style="1" customWidth="1"/>
    <col min="262" max="262" width="14.28515625" style="1" customWidth="1"/>
    <col min="263" max="263" width="7.85546875" style="1" customWidth="1"/>
    <col min="264" max="508" width="11.42578125" style="1"/>
    <col min="509" max="509" width="16" style="1" customWidth="1"/>
    <col min="510" max="516" width="17.5703125" style="1" customWidth="1"/>
    <col min="517" max="517" width="7.85546875" style="1" customWidth="1"/>
    <col min="518" max="518" width="14.28515625" style="1" customWidth="1"/>
    <col min="519" max="519" width="7.85546875" style="1" customWidth="1"/>
    <col min="520" max="764" width="11.42578125" style="1"/>
    <col min="765" max="765" width="16" style="1" customWidth="1"/>
    <col min="766" max="772" width="17.5703125" style="1" customWidth="1"/>
    <col min="773" max="773" width="7.85546875" style="1" customWidth="1"/>
    <col min="774" max="774" width="14.28515625" style="1" customWidth="1"/>
    <col min="775" max="775" width="7.85546875" style="1" customWidth="1"/>
    <col min="776" max="1020" width="11.42578125" style="1"/>
    <col min="1021" max="1021" width="16" style="1" customWidth="1"/>
    <col min="1022" max="1028" width="17.5703125" style="1" customWidth="1"/>
    <col min="1029" max="1029" width="7.85546875" style="1" customWidth="1"/>
    <col min="1030" max="1030" width="14.28515625" style="1" customWidth="1"/>
    <col min="1031" max="1031" width="7.85546875" style="1" customWidth="1"/>
    <col min="1032" max="1276" width="11.42578125" style="1"/>
    <col min="1277" max="1277" width="16" style="1" customWidth="1"/>
    <col min="1278" max="1284" width="17.5703125" style="1" customWidth="1"/>
    <col min="1285" max="1285" width="7.85546875" style="1" customWidth="1"/>
    <col min="1286" max="1286" width="14.28515625" style="1" customWidth="1"/>
    <col min="1287" max="1287" width="7.85546875" style="1" customWidth="1"/>
    <col min="1288" max="1532" width="11.42578125" style="1"/>
    <col min="1533" max="1533" width="16" style="1" customWidth="1"/>
    <col min="1534" max="1540" width="17.5703125" style="1" customWidth="1"/>
    <col min="1541" max="1541" width="7.85546875" style="1" customWidth="1"/>
    <col min="1542" max="1542" width="14.28515625" style="1" customWidth="1"/>
    <col min="1543" max="1543" width="7.85546875" style="1" customWidth="1"/>
    <col min="1544" max="1788" width="11.42578125" style="1"/>
    <col min="1789" max="1789" width="16" style="1" customWidth="1"/>
    <col min="1790" max="1796" width="17.5703125" style="1" customWidth="1"/>
    <col min="1797" max="1797" width="7.85546875" style="1" customWidth="1"/>
    <col min="1798" max="1798" width="14.28515625" style="1" customWidth="1"/>
    <col min="1799" max="1799" width="7.85546875" style="1" customWidth="1"/>
    <col min="1800" max="2044" width="11.42578125" style="1"/>
    <col min="2045" max="2045" width="16" style="1" customWidth="1"/>
    <col min="2046" max="2052" width="17.5703125" style="1" customWidth="1"/>
    <col min="2053" max="2053" width="7.85546875" style="1" customWidth="1"/>
    <col min="2054" max="2054" width="14.28515625" style="1" customWidth="1"/>
    <col min="2055" max="2055" width="7.85546875" style="1" customWidth="1"/>
    <col min="2056" max="2300" width="11.42578125" style="1"/>
    <col min="2301" max="2301" width="16" style="1" customWidth="1"/>
    <col min="2302" max="2308" width="17.5703125" style="1" customWidth="1"/>
    <col min="2309" max="2309" width="7.85546875" style="1" customWidth="1"/>
    <col min="2310" max="2310" width="14.28515625" style="1" customWidth="1"/>
    <col min="2311" max="2311" width="7.85546875" style="1" customWidth="1"/>
    <col min="2312" max="2556" width="11.42578125" style="1"/>
    <col min="2557" max="2557" width="16" style="1" customWidth="1"/>
    <col min="2558" max="2564" width="17.5703125" style="1" customWidth="1"/>
    <col min="2565" max="2565" width="7.85546875" style="1" customWidth="1"/>
    <col min="2566" max="2566" width="14.28515625" style="1" customWidth="1"/>
    <col min="2567" max="2567" width="7.85546875" style="1" customWidth="1"/>
    <col min="2568" max="2812" width="11.42578125" style="1"/>
    <col min="2813" max="2813" width="16" style="1" customWidth="1"/>
    <col min="2814" max="2820" width="17.5703125" style="1" customWidth="1"/>
    <col min="2821" max="2821" width="7.85546875" style="1" customWidth="1"/>
    <col min="2822" max="2822" width="14.28515625" style="1" customWidth="1"/>
    <col min="2823" max="2823" width="7.85546875" style="1" customWidth="1"/>
    <col min="2824" max="3068" width="11.42578125" style="1"/>
    <col min="3069" max="3069" width="16" style="1" customWidth="1"/>
    <col min="3070" max="3076" width="17.5703125" style="1" customWidth="1"/>
    <col min="3077" max="3077" width="7.85546875" style="1" customWidth="1"/>
    <col min="3078" max="3078" width="14.28515625" style="1" customWidth="1"/>
    <col min="3079" max="3079" width="7.85546875" style="1" customWidth="1"/>
    <col min="3080" max="3324" width="11.42578125" style="1"/>
    <col min="3325" max="3325" width="16" style="1" customWidth="1"/>
    <col min="3326" max="3332" width="17.5703125" style="1" customWidth="1"/>
    <col min="3333" max="3333" width="7.85546875" style="1" customWidth="1"/>
    <col min="3334" max="3334" width="14.28515625" style="1" customWidth="1"/>
    <col min="3335" max="3335" width="7.85546875" style="1" customWidth="1"/>
    <col min="3336" max="3580" width="11.42578125" style="1"/>
    <col min="3581" max="3581" width="16" style="1" customWidth="1"/>
    <col min="3582" max="3588" width="17.5703125" style="1" customWidth="1"/>
    <col min="3589" max="3589" width="7.85546875" style="1" customWidth="1"/>
    <col min="3590" max="3590" width="14.28515625" style="1" customWidth="1"/>
    <col min="3591" max="3591" width="7.85546875" style="1" customWidth="1"/>
    <col min="3592" max="3836" width="11.42578125" style="1"/>
    <col min="3837" max="3837" width="16" style="1" customWidth="1"/>
    <col min="3838" max="3844" width="17.5703125" style="1" customWidth="1"/>
    <col min="3845" max="3845" width="7.85546875" style="1" customWidth="1"/>
    <col min="3846" max="3846" width="14.28515625" style="1" customWidth="1"/>
    <col min="3847" max="3847" width="7.85546875" style="1" customWidth="1"/>
    <col min="3848" max="4092" width="11.42578125" style="1"/>
    <col min="4093" max="4093" width="16" style="1" customWidth="1"/>
    <col min="4094" max="4100" width="17.5703125" style="1" customWidth="1"/>
    <col min="4101" max="4101" width="7.85546875" style="1" customWidth="1"/>
    <col min="4102" max="4102" width="14.28515625" style="1" customWidth="1"/>
    <col min="4103" max="4103" width="7.85546875" style="1" customWidth="1"/>
    <col min="4104" max="4348" width="11.42578125" style="1"/>
    <col min="4349" max="4349" width="16" style="1" customWidth="1"/>
    <col min="4350" max="4356" width="17.5703125" style="1" customWidth="1"/>
    <col min="4357" max="4357" width="7.85546875" style="1" customWidth="1"/>
    <col min="4358" max="4358" width="14.28515625" style="1" customWidth="1"/>
    <col min="4359" max="4359" width="7.85546875" style="1" customWidth="1"/>
    <col min="4360" max="4604" width="11.42578125" style="1"/>
    <col min="4605" max="4605" width="16" style="1" customWidth="1"/>
    <col min="4606" max="4612" width="17.5703125" style="1" customWidth="1"/>
    <col min="4613" max="4613" width="7.85546875" style="1" customWidth="1"/>
    <col min="4614" max="4614" width="14.28515625" style="1" customWidth="1"/>
    <col min="4615" max="4615" width="7.85546875" style="1" customWidth="1"/>
    <col min="4616" max="4860" width="11.42578125" style="1"/>
    <col min="4861" max="4861" width="16" style="1" customWidth="1"/>
    <col min="4862" max="4868" width="17.5703125" style="1" customWidth="1"/>
    <col min="4869" max="4869" width="7.85546875" style="1" customWidth="1"/>
    <col min="4870" max="4870" width="14.28515625" style="1" customWidth="1"/>
    <col min="4871" max="4871" width="7.85546875" style="1" customWidth="1"/>
    <col min="4872" max="5116" width="11.42578125" style="1"/>
    <col min="5117" max="5117" width="16" style="1" customWidth="1"/>
    <col min="5118" max="5124" width="17.5703125" style="1" customWidth="1"/>
    <col min="5125" max="5125" width="7.85546875" style="1" customWidth="1"/>
    <col min="5126" max="5126" width="14.28515625" style="1" customWidth="1"/>
    <col min="5127" max="5127" width="7.85546875" style="1" customWidth="1"/>
    <col min="5128" max="5372" width="11.42578125" style="1"/>
    <col min="5373" max="5373" width="16" style="1" customWidth="1"/>
    <col min="5374" max="5380" width="17.5703125" style="1" customWidth="1"/>
    <col min="5381" max="5381" width="7.85546875" style="1" customWidth="1"/>
    <col min="5382" max="5382" width="14.28515625" style="1" customWidth="1"/>
    <col min="5383" max="5383" width="7.85546875" style="1" customWidth="1"/>
    <col min="5384" max="5628" width="11.42578125" style="1"/>
    <col min="5629" max="5629" width="16" style="1" customWidth="1"/>
    <col min="5630" max="5636" width="17.5703125" style="1" customWidth="1"/>
    <col min="5637" max="5637" width="7.85546875" style="1" customWidth="1"/>
    <col min="5638" max="5638" width="14.28515625" style="1" customWidth="1"/>
    <col min="5639" max="5639" width="7.85546875" style="1" customWidth="1"/>
    <col min="5640" max="5884" width="11.42578125" style="1"/>
    <col min="5885" max="5885" width="16" style="1" customWidth="1"/>
    <col min="5886" max="5892" width="17.5703125" style="1" customWidth="1"/>
    <col min="5893" max="5893" width="7.85546875" style="1" customWidth="1"/>
    <col min="5894" max="5894" width="14.28515625" style="1" customWidth="1"/>
    <col min="5895" max="5895" width="7.85546875" style="1" customWidth="1"/>
    <col min="5896" max="6140" width="11.42578125" style="1"/>
    <col min="6141" max="6141" width="16" style="1" customWidth="1"/>
    <col min="6142" max="6148" width="17.5703125" style="1" customWidth="1"/>
    <col min="6149" max="6149" width="7.85546875" style="1" customWidth="1"/>
    <col min="6150" max="6150" width="14.28515625" style="1" customWidth="1"/>
    <col min="6151" max="6151" width="7.85546875" style="1" customWidth="1"/>
    <col min="6152" max="6396" width="11.42578125" style="1"/>
    <col min="6397" max="6397" width="16" style="1" customWidth="1"/>
    <col min="6398" max="6404" width="17.5703125" style="1" customWidth="1"/>
    <col min="6405" max="6405" width="7.85546875" style="1" customWidth="1"/>
    <col min="6406" max="6406" width="14.28515625" style="1" customWidth="1"/>
    <col min="6407" max="6407" width="7.85546875" style="1" customWidth="1"/>
    <col min="6408" max="6652" width="11.42578125" style="1"/>
    <col min="6653" max="6653" width="16" style="1" customWidth="1"/>
    <col min="6654" max="6660" width="17.5703125" style="1" customWidth="1"/>
    <col min="6661" max="6661" width="7.85546875" style="1" customWidth="1"/>
    <col min="6662" max="6662" width="14.28515625" style="1" customWidth="1"/>
    <col min="6663" max="6663" width="7.85546875" style="1" customWidth="1"/>
    <col min="6664" max="6908" width="11.42578125" style="1"/>
    <col min="6909" max="6909" width="16" style="1" customWidth="1"/>
    <col min="6910" max="6916" width="17.5703125" style="1" customWidth="1"/>
    <col min="6917" max="6917" width="7.85546875" style="1" customWidth="1"/>
    <col min="6918" max="6918" width="14.28515625" style="1" customWidth="1"/>
    <col min="6919" max="6919" width="7.85546875" style="1" customWidth="1"/>
    <col min="6920" max="7164" width="11.42578125" style="1"/>
    <col min="7165" max="7165" width="16" style="1" customWidth="1"/>
    <col min="7166" max="7172" width="17.5703125" style="1" customWidth="1"/>
    <col min="7173" max="7173" width="7.85546875" style="1" customWidth="1"/>
    <col min="7174" max="7174" width="14.28515625" style="1" customWidth="1"/>
    <col min="7175" max="7175" width="7.85546875" style="1" customWidth="1"/>
    <col min="7176" max="7420" width="11.42578125" style="1"/>
    <col min="7421" max="7421" width="16" style="1" customWidth="1"/>
    <col min="7422" max="7428" width="17.5703125" style="1" customWidth="1"/>
    <col min="7429" max="7429" width="7.85546875" style="1" customWidth="1"/>
    <col min="7430" max="7430" width="14.28515625" style="1" customWidth="1"/>
    <col min="7431" max="7431" width="7.85546875" style="1" customWidth="1"/>
    <col min="7432" max="7676" width="11.42578125" style="1"/>
    <col min="7677" max="7677" width="16" style="1" customWidth="1"/>
    <col min="7678" max="7684" width="17.5703125" style="1" customWidth="1"/>
    <col min="7685" max="7685" width="7.85546875" style="1" customWidth="1"/>
    <col min="7686" max="7686" width="14.28515625" style="1" customWidth="1"/>
    <col min="7687" max="7687" width="7.85546875" style="1" customWidth="1"/>
    <col min="7688" max="7932" width="11.42578125" style="1"/>
    <col min="7933" max="7933" width="16" style="1" customWidth="1"/>
    <col min="7934" max="7940" width="17.5703125" style="1" customWidth="1"/>
    <col min="7941" max="7941" width="7.85546875" style="1" customWidth="1"/>
    <col min="7942" max="7942" width="14.28515625" style="1" customWidth="1"/>
    <col min="7943" max="7943" width="7.85546875" style="1" customWidth="1"/>
    <col min="7944" max="8188" width="11.42578125" style="1"/>
    <col min="8189" max="8189" width="16" style="1" customWidth="1"/>
    <col min="8190" max="8196" width="17.5703125" style="1" customWidth="1"/>
    <col min="8197" max="8197" width="7.85546875" style="1" customWidth="1"/>
    <col min="8198" max="8198" width="14.28515625" style="1" customWidth="1"/>
    <col min="8199" max="8199" width="7.85546875" style="1" customWidth="1"/>
    <col min="8200" max="8444" width="11.42578125" style="1"/>
    <col min="8445" max="8445" width="16" style="1" customWidth="1"/>
    <col min="8446" max="8452" width="17.5703125" style="1" customWidth="1"/>
    <col min="8453" max="8453" width="7.85546875" style="1" customWidth="1"/>
    <col min="8454" max="8454" width="14.28515625" style="1" customWidth="1"/>
    <col min="8455" max="8455" width="7.85546875" style="1" customWidth="1"/>
    <col min="8456" max="8700" width="11.42578125" style="1"/>
    <col min="8701" max="8701" width="16" style="1" customWidth="1"/>
    <col min="8702" max="8708" width="17.5703125" style="1" customWidth="1"/>
    <col min="8709" max="8709" width="7.85546875" style="1" customWidth="1"/>
    <col min="8710" max="8710" width="14.28515625" style="1" customWidth="1"/>
    <col min="8711" max="8711" width="7.85546875" style="1" customWidth="1"/>
    <col min="8712" max="8956" width="11.42578125" style="1"/>
    <col min="8957" max="8957" width="16" style="1" customWidth="1"/>
    <col min="8958" max="8964" width="17.5703125" style="1" customWidth="1"/>
    <col min="8965" max="8965" width="7.85546875" style="1" customWidth="1"/>
    <col min="8966" max="8966" width="14.28515625" style="1" customWidth="1"/>
    <col min="8967" max="8967" width="7.85546875" style="1" customWidth="1"/>
    <col min="8968" max="9212" width="11.42578125" style="1"/>
    <col min="9213" max="9213" width="16" style="1" customWidth="1"/>
    <col min="9214" max="9220" width="17.5703125" style="1" customWidth="1"/>
    <col min="9221" max="9221" width="7.85546875" style="1" customWidth="1"/>
    <col min="9222" max="9222" width="14.28515625" style="1" customWidth="1"/>
    <col min="9223" max="9223" width="7.85546875" style="1" customWidth="1"/>
    <col min="9224" max="9468" width="11.42578125" style="1"/>
    <col min="9469" max="9469" width="16" style="1" customWidth="1"/>
    <col min="9470" max="9476" width="17.5703125" style="1" customWidth="1"/>
    <col min="9477" max="9477" width="7.85546875" style="1" customWidth="1"/>
    <col min="9478" max="9478" width="14.28515625" style="1" customWidth="1"/>
    <col min="9479" max="9479" width="7.85546875" style="1" customWidth="1"/>
    <col min="9480" max="9724" width="11.42578125" style="1"/>
    <col min="9725" max="9725" width="16" style="1" customWidth="1"/>
    <col min="9726" max="9732" width="17.5703125" style="1" customWidth="1"/>
    <col min="9733" max="9733" width="7.85546875" style="1" customWidth="1"/>
    <col min="9734" max="9734" width="14.28515625" style="1" customWidth="1"/>
    <col min="9735" max="9735" width="7.85546875" style="1" customWidth="1"/>
    <col min="9736" max="9980" width="11.42578125" style="1"/>
    <col min="9981" max="9981" width="16" style="1" customWidth="1"/>
    <col min="9982" max="9988" width="17.5703125" style="1" customWidth="1"/>
    <col min="9989" max="9989" width="7.85546875" style="1" customWidth="1"/>
    <col min="9990" max="9990" width="14.28515625" style="1" customWidth="1"/>
    <col min="9991" max="9991" width="7.85546875" style="1" customWidth="1"/>
    <col min="9992" max="10236" width="11.42578125" style="1"/>
    <col min="10237" max="10237" width="16" style="1" customWidth="1"/>
    <col min="10238" max="10244" width="17.5703125" style="1" customWidth="1"/>
    <col min="10245" max="10245" width="7.85546875" style="1" customWidth="1"/>
    <col min="10246" max="10246" width="14.28515625" style="1" customWidth="1"/>
    <col min="10247" max="10247" width="7.85546875" style="1" customWidth="1"/>
    <col min="10248" max="10492" width="11.42578125" style="1"/>
    <col min="10493" max="10493" width="16" style="1" customWidth="1"/>
    <col min="10494" max="10500" width="17.5703125" style="1" customWidth="1"/>
    <col min="10501" max="10501" width="7.85546875" style="1" customWidth="1"/>
    <col min="10502" max="10502" width="14.28515625" style="1" customWidth="1"/>
    <col min="10503" max="10503" width="7.85546875" style="1" customWidth="1"/>
    <col min="10504" max="10748" width="11.42578125" style="1"/>
    <col min="10749" max="10749" width="16" style="1" customWidth="1"/>
    <col min="10750" max="10756" width="17.5703125" style="1" customWidth="1"/>
    <col min="10757" max="10757" width="7.85546875" style="1" customWidth="1"/>
    <col min="10758" max="10758" width="14.28515625" style="1" customWidth="1"/>
    <col min="10759" max="10759" width="7.85546875" style="1" customWidth="1"/>
    <col min="10760" max="11004" width="11.42578125" style="1"/>
    <col min="11005" max="11005" width="16" style="1" customWidth="1"/>
    <col min="11006" max="11012" width="17.5703125" style="1" customWidth="1"/>
    <col min="11013" max="11013" width="7.85546875" style="1" customWidth="1"/>
    <col min="11014" max="11014" width="14.28515625" style="1" customWidth="1"/>
    <col min="11015" max="11015" width="7.85546875" style="1" customWidth="1"/>
    <col min="11016" max="11260" width="11.42578125" style="1"/>
    <col min="11261" max="11261" width="16" style="1" customWidth="1"/>
    <col min="11262" max="11268" width="17.5703125" style="1" customWidth="1"/>
    <col min="11269" max="11269" width="7.85546875" style="1" customWidth="1"/>
    <col min="11270" max="11270" width="14.28515625" style="1" customWidth="1"/>
    <col min="11271" max="11271" width="7.85546875" style="1" customWidth="1"/>
    <col min="11272" max="11516" width="11.42578125" style="1"/>
    <col min="11517" max="11517" width="16" style="1" customWidth="1"/>
    <col min="11518" max="11524" width="17.5703125" style="1" customWidth="1"/>
    <col min="11525" max="11525" width="7.85546875" style="1" customWidth="1"/>
    <col min="11526" max="11526" width="14.28515625" style="1" customWidth="1"/>
    <col min="11527" max="11527" width="7.85546875" style="1" customWidth="1"/>
    <col min="11528" max="11772" width="11.42578125" style="1"/>
    <col min="11773" max="11773" width="16" style="1" customWidth="1"/>
    <col min="11774" max="11780" width="17.5703125" style="1" customWidth="1"/>
    <col min="11781" max="11781" width="7.85546875" style="1" customWidth="1"/>
    <col min="11782" max="11782" width="14.28515625" style="1" customWidth="1"/>
    <col min="11783" max="11783" width="7.85546875" style="1" customWidth="1"/>
    <col min="11784" max="12028" width="11.42578125" style="1"/>
    <col min="12029" max="12029" width="16" style="1" customWidth="1"/>
    <col min="12030" max="12036" width="17.5703125" style="1" customWidth="1"/>
    <col min="12037" max="12037" width="7.85546875" style="1" customWidth="1"/>
    <col min="12038" max="12038" width="14.28515625" style="1" customWidth="1"/>
    <col min="12039" max="12039" width="7.85546875" style="1" customWidth="1"/>
    <col min="12040" max="12284" width="11.42578125" style="1"/>
    <col min="12285" max="12285" width="16" style="1" customWidth="1"/>
    <col min="12286" max="12292" width="17.5703125" style="1" customWidth="1"/>
    <col min="12293" max="12293" width="7.85546875" style="1" customWidth="1"/>
    <col min="12294" max="12294" width="14.28515625" style="1" customWidth="1"/>
    <col min="12295" max="12295" width="7.85546875" style="1" customWidth="1"/>
    <col min="12296" max="12540" width="11.42578125" style="1"/>
    <col min="12541" max="12541" width="16" style="1" customWidth="1"/>
    <col min="12542" max="12548" width="17.5703125" style="1" customWidth="1"/>
    <col min="12549" max="12549" width="7.85546875" style="1" customWidth="1"/>
    <col min="12550" max="12550" width="14.28515625" style="1" customWidth="1"/>
    <col min="12551" max="12551" width="7.85546875" style="1" customWidth="1"/>
    <col min="12552" max="12796" width="11.42578125" style="1"/>
    <col min="12797" max="12797" width="16" style="1" customWidth="1"/>
    <col min="12798" max="12804" width="17.5703125" style="1" customWidth="1"/>
    <col min="12805" max="12805" width="7.85546875" style="1" customWidth="1"/>
    <col min="12806" max="12806" width="14.28515625" style="1" customWidth="1"/>
    <col min="12807" max="12807" width="7.85546875" style="1" customWidth="1"/>
    <col min="12808" max="13052" width="11.42578125" style="1"/>
    <col min="13053" max="13053" width="16" style="1" customWidth="1"/>
    <col min="13054" max="13060" width="17.5703125" style="1" customWidth="1"/>
    <col min="13061" max="13061" width="7.85546875" style="1" customWidth="1"/>
    <col min="13062" max="13062" width="14.28515625" style="1" customWidth="1"/>
    <col min="13063" max="13063" width="7.85546875" style="1" customWidth="1"/>
    <col min="13064" max="13308" width="11.42578125" style="1"/>
    <col min="13309" max="13309" width="16" style="1" customWidth="1"/>
    <col min="13310" max="13316" width="17.5703125" style="1" customWidth="1"/>
    <col min="13317" max="13317" width="7.85546875" style="1" customWidth="1"/>
    <col min="13318" max="13318" width="14.28515625" style="1" customWidth="1"/>
    <col min="13319" max="13319" width="7.85546875" style="1" customWidth="1"/>
    <col min="13320" max="13564" width="11.42578125" style="1"/>
    <col min="13565" max="13565" width="16" style="1" customWidth="1"/>
    <col min="13566" max="13572" width="17.5703125" style="1" customWidth="1"/>
    <col min="13573" max="13573" width="7.85546875" style="1" customWidth="1"/>
    <col min="13574" max="13574" width="14.28515625" style="1" customWidth="1"/>
    <col min="13575" max="13575" width="7.85546875" style="1" customWidth="1"/>
    <col min="13576" max="13820" width="11.42578125" style="1"/>
    <col min="13821" max="13821" width="16" style="1" customWidth="1"/>
    <col min="13822" max="13828" width="17.5703125" style="1" customWidth="1"/>
    <col min="13829" max="13829" width="7.85546875" style="1" customWidth="1"/>
    <col min="13830" max="13830" width="14.28515625" style="1" customWidth="1"/>
    <col min="13831" max="13831" width="7.85546875" style="1" customWidth="1"/>
    <col min="13832" max="14076" width="11.42578125" style="1"/>
    <col min="14077" max="14077" width="16" style="1" customWidth="1"/>
    <col min="14078" max="14084" width="17.5703125" style="1" customWidth="1"/>
    <col min="14085" max="14085" width="7.85546875" style="1" customWidth="1"/>
    <col min="14086" max="14086" width="14.28515625" style="1" customWidth="1"/>
    <col min="14087" max="14087" width="7.85546875" style="1" customWidth="1"/>
    <col min="14088" max="14332" width="11.42578125" style="1"/>
    <col min="14333" max="14333" width="16" style="1" customWidth="1"/>
    <col min="14334" max="14340" width="17.5703125" style="1" customWidth="1"/>
    <col min="14341" max="14341" width="7.85546875" style="1" customWidth="1"/>
    <col min="14342" max="14342" width="14.28515625" style="1" customWidth="1"/>
    <col min="14343" max="14343" width="7.85546875" style="1" customWidth="1"/>
    <col min="14344" max="14588" width="11.42578125" style="1"/>
    <col min="14589" max="14589" width="16" style="1" customWidth="1"/>
    <col min="14590" max="14596" width="17.5703125" style="1" customWidth="1"/>
    <col min="14597" max="14597" width="7.85546875" style="1" customWidth="1"/>
    <col min="14598" max="14598" width="14.28515625" style="1" customWidth="1"/>
    <col min="14599" max="14599" width="7.85546875" style="1" customWidth="1"/>
    <col min="14600" max="14844" width="11.42578125" style="1"/>
    <col min="14845" max="14845" width="16" style="1" customWidth="1"/>
    <col min="14846" max="14852" width="17.5703125" style="1" customWidth="1"/>
    <col min="14853" max="14853" width="7.85546875" style="1" customWidth="1"/>
    <col min="14854" max="14854" width="14.28515625" style="1" customWidth="1"/>
    <col min="14855" max="14855" width="7.85546875" style="1" customWidth="1"/>
    <col min="14856" max="15100" width="11.42578125" style="1"/>
    <col min="15101" max="15101" width="16" style="1" customWidth="1"/>
    <col min="15102" max="15108" width="17.5703125" style="1" customWidth="1"/>
    <col min="15109" max="15109" width="7.85546875" style="1" customWidth="1"/>
    <col min="15110" max="15110" width="14.28515625" style="1" customWidth="1"/>
    <col min="15111" max="15111" width="7.85546875" style="1" customWidth="1"/>
    <col min="15112" max="15356" width="11.42578125" style="1"/>
    <col min="15357" max="15357" width="16" style="1" customWidth="1"/>
    <col min="15358" max="15364" width="17.5703125" style="1" customWidth="1"/>
    <col min="15365" max="15365" width="7.85546875" style="1" customWidth="1"/>
    <col min="15366" max="15366" width="14.28515625" style="1" customWidth="1"/>
    <col min="15367" max="15367" width="7.85546875" style="1" customWidth="1"/>
    <col min="15368" max="15612" width="11.42578125" style="1"/>
    <col min="15613" max="15613" width="16" style="1" customWidth="1"/>
    <col min="15614" max="15620" width="17.5703125" style="1" customWidth="1"/>
    <col min="15621" max="15621" width="7.85546875" style="1" customWidth="1"/>
    <col min="15622" max="15622" width="14.28515625" style="1" customWidth="1"/>
    <col min="15623" max="15623" width="7.85546875" style="1" customWidth="1"/>
    <col min="15624" max="15868" width="11.42578125" style="1"/>
    <col min="15869" max="15869" width="16" style="1" customWidth="1"/>
    <col min="15870" max="15876" width="17.5703125" style="1" customWidth="1"/>
    <col min="15877" max="15877" width="7.85546875" style="1" customWidth="1"/>
    <col min="15878" max="15878" width="14.28515625" style="1" customWidth="1"/>
    <col min="15879" max="15879" width="7.85546875" style="1" customWidth="1"/>
    <col min="15880" max="16124" width="11.42578125" style="1"/>
    <col min="16125" max="16125" width="16" style="1" customWidth="1"/>
    <col min="16126" max="16132" width="17.5703125" style="1" customWidth="1"/>
    <col min="16133" max="16133" width="7.85546875" style="1" customWidth="1"/>
    <col min="16134" max="16134" width="14.28515625" style="1" customWidth="1"/>
    <col min="16135" max="16135" width="7.85546875" style="1" customWidth="1"/>
    <col min="16136" max="16384" width="11.42578125" style="1"/>
  </cols>
  <sheetData>
    <row r="1" spans="1:15" x14ac:dyDescent="0.2">
      <c r="A1" s="15" t="s">
        <v>51</v>
      </c>
      <c r="B1" s="15"/>
      <c r="C1" s="15"/>
      <c r="D1" s="15"/>
      <c r="E1" s="15"/>
      <c r="F1" s="15"/>
      <c r="G1" s="17"/>
      <c r="H1" s="17"/>
    </row>
    <row r="2" spans="1:15" x14ac:dyDescent="0.2">
      <c r="A2" s="15" t="s">
        <v>52</v>
      </c>
      <c r="B2" s="15"/>
      <c r="C2" s="15"/>
      <c r="D2" s="15"/>
      <c r="E2" s="15"/>
      <c r="F2" s="15"/>
      <c r="G2" s="17"/>
      <c r="H2" s="17"/>
    </row>
    <row r="3" spans="1:15" ht="18" x14ac:dyDescent="0.2">
      <c r="A3" s="242"/>
      <c r="B3" s="242"/>
      <c r="C3" s="242"/>
      <c r="D3" s="242"/>
      <c r="E3" s="242"/>
      <c r="F3" s="242"/>
      <c r="G3" s="242"/>
      <c r="H3" s="163"/>
    </row>
    <row r="4" spans="1:15" ht="26.25" customHeight="1" x14ac:dyDescent="0.25">
      <c r="A4" s="242" t="s">
        <v>137</v>
      </c>
      <c r="B4" s="242"/>
      <c r="C4" s="242"/>
      <c r="D4" s="242"/>
      <c r="E4" s="242"/>
      <c r="F4" s="242"/>
      <c r="G4" s="242"/>
      <c r="H4" s="242"/>
      <c r="I4" s="243"/>
      <c r="J4" s="243"/>
      <c r="K4" s="243"/>
      <c r="L4" s="243"/>
      <c r="M4" s="243"/>
      <c r="N4" s="243"/>
      <c r="O4" s="243"/>
    </row>
    <row r="5" spans="1:15" ht="21" customHeight="1" x14ac:dyDescent="0.2">
      <c r="A5" s="242" t="s">
        <v>53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5" s="9" customFormat="1" ht="13.5" thickBot="1" x14ac:dyDescent="0.25">
      <c r="A6" s="8"/>
      <c r="O6" s="10" t="s">
        <v>55</v>
      </c>
    </row>
    <row r="7" spans="1:15" s="9" customFormat="1" ht="24.75" customHeight="1" thickBot="1" x14ac:dyDescent="0.25">
      <c r="A7" s="18" t="s">
        <v>20</v>
      </c>
      <c r="B7" s="244" t="s">
        <v>24</v>
      </c>
      <c r="C7" s="245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7"/>
    </row>
    <row r="8" spans="1:15" s="9" customFormat="1" ht="80.25" customHeight="1" thickBot="1" x14ac:dyDescent="0.25">
      <c r="A8" s="19" t="s">
        <v>21</v>
      </c>
      <c r="B8" s="164" t="s">
        <v>40</v>
      </c>
      <c r="C8" s="164" t="s">
        <v>58</v>
      </c>
      <c r="D8" s="165" t="s">
        <v>41</v>
      </c>
      <c r="E8" s="164" t="s">
        <v>59</v>
      </c>
      <c r="F8" s="164" t="s">
        <v>122</v>
      </c>
      <c r="G8" s="165" t="s">
        <v>42</v>
      </c>
      <c r="H8" s="164" t="s">
        <v>123</v>
      </c>
      <c r="I8" s="165" t="s">
        <v>43</v>
      </c>
      <c r="J8" s="164" t="s">
        <v>60</v>
      </c>
      <c r="K8" s="164" t="s">
        <v>124</v>
      </c>
      <c r="L8" s="165" t="s">
        <v>44</v>
      </c>
      <c r="M8" s="165" t="s">
        <v>125</v>
      </c>
      <c r="N8" s="204" t="s">
        <v>22</v>
      </c>
      <c r="O8" s="205" t="s">
        <v>8</v>
      </c>
    </row>
    <row r="9" spans="1:15" s="9" customFormat="1" ht="12.75" customHeight="1" x14ac:dyDescent="0.2">
      <c r="A9" s="11">
        <v>636</v>
      </c>
      <c r="B9" s="166"/>
      <c r="C9" s="167"/>
      <c r="D9" s="168"/>
      <c r="E9" s="168"/>
      <c r="F9" s="169"/>
      <c r="G9" s="170"/>
      <c r="H9" s="171"/>
      <c r="I9" s="172"/>
      <c r="J9" s="172"/>
      <c r="K9" s="173"/>
      <c r="L9" s="172"/>
      <c r="M9" s="174"/>
      <c r="N9" s="175"/>
      <c r="O9" s="176"/>
    </row>
    <row r="10" spans="1:15" s="9" customFormat="1" ht="12.75" customHeight="1" x14ac:dyDescent="0.2">
      <c r="A10" s="12">
        <v>63622</v>
      </c>
      <c r="B10" s="177"/>
      <c r="C10" s="178"/>
      <c r="D10" s="179"/>
      <c r="E10" s="179"/>
      <c r="F10" s="180"/>
      <c r="G10" s="181"/>
      <c r="H10" s="182"/>
      <c r="I10" s="183">
        <v>2654.46</v>
      </c>
      <c r="J10" s="183">
        <v>2919.9</v>
      </c>
      <c r="K10" s="184">
        <v>8219.9</v>
      </c>
      <c r="L10" s="183"/>
      <c r="M10" s="185"/>
      <c r="N10" s="186"/>
      <c r="O10" s="187"/>
    </row>
    <row r="11" spans="1:15" s="9" customFormat="1" ht="12.75" customHeight="1" x14ac:dyDescent="0.2">
      <c r="A11" s="12">
        <v>63623</v>
      </c>
      <c r="B11" s="177"/>
      <c r="C11" s="178"/>
      <c r="D11" s="179"/>
      <c r="E11" s="179"/>
      <c r="F11" s="180"/>
      <c r="G11" s="181"/>
      <c r="H11" s="182"/>
      <c r="I11" s="183">
        <v>663.61</v>
      </c>
      <c r="J11" s="183">
        <v>663.61</v>
      </c>
      <c r="K11" s="184">
        <v>700</v>
      </c>
      <c r="L11" s="183"/>
      <c r="M11" s="185"/>
      <c r="N11" s="186"/>
      <c r="O11" s="187"/>
    </row>
    <row r="12" spans="1:15" s="9" customFormat="1" x14ac:dyDescent="0.2">
      <c r="A12" s="13">
        <v>641</v>
      </c>
      <c r="B12" s="188"/>
      <c r="C12" s="189"/>
      <c r="D12" s="190"/>
      <c r="E12" s="190"/>
      <c r="F12" s="191"/>
      <c r="G12" s="190"/>
      <c r="H12" s="191"/>
      <c r="I12" s="190"/>
      <c r="J12" s="190"/>
      <c r="K12" s="191"/>
      <c r="L12" s="190"/>
      <c r="M12" s="192"/>
      <c r="N12" s="193"/>
      <c r="O12" s="194"/>
    </row>
    <row r="13" spans="1:15" s="9" customFormat="1" x14ac:dyDescent="0.2">
      <c r="A13" s="14">
        <v>64132</v>
      </c>
      <c r="B13" s="188"/>
      <c r="C13" s="189"/>
      <c r="D13" s="190">
        <v>0.97</v>
      </c>
      <c r="E13" s="190">
        <v>0.97</v>
      </c>
      <c r="F13" s="191">
        <v>0.97</v>
      </c>
      <c r="G13" s="190"/>
      <c r="H13" s="191"/>
      <c r="I13" s="190"/>
      <c r="J13" s="190"/>
      <c r="K13" s="191"/>
      <c r="L13" s="190"/>
      <c r="M13" s="192"/>
      <c r="N13" s="193"/>
      <c r="O13" s="194"/>
    </row>
    <row r="14" spans="1:15" s="9" customFormat="1" x14ac:dyDescent="0.2">
      <c r="A14" s="13">
        <v>652</v>
      </c>
      <c r="B14" s="188"/>
      <c r="C14" s="189"/>
      <c r="D14" s="190"/>
      <c r="E14" s="190"/>
      <c r="F14" s="191"/>
      <c r="G14" s="190"/>
      <c r="H14" s="191"/>
      <c r="I14" s="190"/>
      <c r="J14" s="190"/>
      <c r="K14" s="191"/>
      <c r="L14" s="190"/>
      <c r="M14" s="192"/>
      <c r="N14" s="193"/>
      <c r="O14" s="194"/>
    </row>
    <row r="15" spans="1:15" s="9" customFormat="1" x14ac:dyDescent="0.2">
      <c r="A15" s="14">
        <v>65269</v>
      </c>
      <c r="B15" s="188"/>
      <c r="C15" s="189"/>
      <c r="D15" s="190"/>
      <c r="E15" s="190"/>
      <c r="F15" s="191"/>
      <c r="G15" s="190">
        <v>2189.9299999999998</v>
      </c>
      <c r="H15" s="191">
        <v>1900</v>
      </c>
      <c r="I15" s="190"/>
      <c r="J15" s="190"/>
      <c r="K15" s="191"/>
      <c r="L15" s="190"/>
      <c r="M15" s="192"/>
      <c r="N15" s="193"/>
      <c r="O15" s="194"/>
    </row>
    <row r="16" spans="1:15" s="9" customFormat="1" x14ac:dyDescent="0.2">
      <c r="A16" s="13">
        <v>661</v>
      </c>
      <c r="B16" s="188"/>
      <c r="C16" s="189"/>
      <c r="D16" s="190"/>
      <c r="E16" s="190"/>
      <c r="F16" s="191"/>
      <c r="G16" s="190"/>
      <c r="H16" s="191"/>
      <c r="I16" s="190"/>
      <c r="J16" s="190"/>
      <c r="K16" s="191"/>
      <c r="L16" s="190"/>
      <c r="M16" s="192"/>
      <c r="N16" s="193"/>
      <c r="O16" s="194"/>
    </row>
    <row r="17" spans="1:15" s="9" customFormat="1" x14ac:dyDescent="0.2">
      <c r="A17" s="14">
        <v>66151</v>
      </c>
      <c r="B17" s="188"/>
      <c r="C17" s="189"/>
      <c r="D17" s="190">
        <v>12263.59</v>
      </c>
      <c r="E17" s="190">
        <v>12263.59</v>
      </c>
      <c r="F17" s="191">
        <v>9500</v>
      </c>
      <c r="G17" s="190"/>
      <c r="H17" s="191"/>
      <c r="I17" s="190"/>
      <c r="J17" s="190"/>
      <c r="K17" s="191"/>
      <c r="L17" s="190"/>
      <c r="M17" s="192"/>
      <c r="N17" s="193"/>
      <c r="O17" s="194"/>
    </row>
    <row r="18" spans="1:15" s="9" customFormat="1" x14ac:dyDescent="0.2">
      <c r="A18" s="13">
        <v>663</v>
      </c>
      <c r="B18" s="188"/>
      <c r="C18" s="189"/>
      <c r="D18" s="190"/>
      <c r="E18" s="190"/>
      <c r="F18" s="191"/>
      <c r="G18" s="190"/>
      <c r="H18" s="191"/>
      <c r="I18" s="190"/>
      <c r="J18" s="190"/>
      <c r="K18" s="191"/>
      <c r="L18" s="190"/>
      <c r="M18" s="192"/>
      <c r="N18" s="193"/>
      <c r="O18" s="194"/>
    </row>
    <row r="19" spans="1:15" s="9" customFormat="1" x14ac:dyDescent="0.2">
      <c r="A19" s="14">
        <v>66324</v>
      </c>
      <c r="B19" s="188"/>
      <c r="C19" s="189"/>
      <c r="D19" s="190"/>
      <c r="E19" s="190"/>
      <c r="F19" s="191"/>
      <c r="G19" s="190"/>
      <c r="H19" s="191"/>
      <c r="I19" s="190"/>
      <c r="J19" s="190"/>
      <c r="K19" s="191"/>
      <c r="L19" s="190">
        <v>265.45</v>
      </c>
      <c r="M19" s="192">
        <v>50</v>
      </c>
      <c r="N19" s="193"/>
      <c r="O19" s="194"/>
    </row>
    <row r="20" spans="1:15" s="9" customFormat="1" x14ac:dyDescent="0.2">
      <c r="A20" s="13">
        <v>671</v>
      </c>
      <c r="B20" s="188"/>
      <c r="C20" s="189"/>
      <c r="D20" s="190"/>
      <c r="E20" s="190"/>
      <c r="F20" s="191"/>
      <c r="G20" s="190"/>
      <c r="H20" s="191"/>
      <c r="I20" s="190"/>
      <c r="J20" s="190"/>
      <c r="K20" s="191"/>
      <c r="L20" s="190"/>
      <c r="M20" s="192"/>
      <c r="N20" s="193"/>
      <c r="O20" s="194"/>
    </row>
    <row r="21" spans="1:15" s="9" customFormat="1" x14ac:dyDescent="0.2">
      <c r="A21" s="14">
        <v>67111</v>
      </c>
      <c r="B21" s="188">
        <v>66308.3</v>
      </c>
      <c r="C21" s="189">
        <v>66308.3</v>
      </c>
      <c r="D21" s="190"/>
      <c r="E21" s="190"/>
      <c r="F21" s="191"/>
      <c r="G21" s="190"/>
      <c r="H21" s="191"/>
      <c r="I21" s="190"/>
      <c r="J21" s="190"/>
      <c r="K21" s="191"/>
      <c r="L21" s="190"/>
      <c r="M21" s="192"/>
      <c r="N21" s="193"/>
      <c r="O21" s="194"/>
    </row>
    <row r="22" spans="1:15" s="9" customFormat="1" x14ac:dyDescent="0.2">
      <c r="A22" s="14">
        <v>67121</v>
      </c>
      <c r="B22" s="195">
        <v>4034.78</v>
      </c>
      <c r="C22" s="196">
        <v>5034.78</v>
      </c>
      <c r="D22" s="190"/>
      <c r="E22" s="190"/>
      <c r="F22" s="191"/>
      <c r="G22" s="190"/>
      <c r="H22" s="191"/>
      <c r="I22" s="190"/>
      <c r="J22" s="190"/>
      <c r="K22" s="191"/>
      <c r="L22" s="190"/>
      <c r="M22" s="192"/>
      <c r="N22" s="193"/>
      <c r="O22" s="194"/>
    </row>
    <row r="23" spans="1:15" s="9" customFormat="1" ht="13.5" thickBot="1" x14ac:dyDescent="0.25">
      <c r="A23" s="38">
        <v>922</v>
      </c>
      <c r="B23" s="197">
        <v>663.61</v>
      </c>
      <c r="C23" s="198">
        <v>3982.09</v>
      </c>
      <c r="D23" s="199">
        <f>35000/7.5345</f>
        <v>4645.298294511912</v>
      </c>
      <c r="E23" s="199">
        <v>6682.24</v>
      </c>
      <c r="F23" s="200">
        <v>6682.24</v>
      </c>
      <c r="G23" s="199"/>
      <c r="H23" s="200"/>
      <c r="I23" s="199"/>
      <c r="J23" s="199"/>
      <c r="K23" s="200"/>
      <c r="L23" s="199"/>
      <c r="M23" s="201"/>
      <c r="N23" s="202"/>
      <c r="O23" s="203"/>
    </row>
    <row r="24" spans="1:15" s="9" customFormat="1" ht="30" customHeight="1" thickBot="1" x14ac:dyDescent="0.25">
      <c r="A24" s="206" t="s">
        <v>23</v>
      </c>
      <c r="B24" s="207">
        <f>SUM(B9:B23)</f>
        <v>71006.69</v>
      </c>
      <c r="C24" s="208">
        <f>SUM(C21:C23)</f>
        <v>75325.17</v>
      </c>
      <c r="D24" s="207">
        <f>SUM(D9:D23)</f>
        <v>16909.858294511912</v>
      </c>
      <c r="E24" s="207">
        <f>SUM(E11:E23)</f>
        <v>18946.8</v>
      </c>
      <c r="F24" s="208">
        <f>SUM(F9:F23)</f>
        <v>16183.21</v>
      </c>
      <c r="G24" s="207">
        <f t="shared" ref="G24:O24" si="0">SUM(G9:G23)</f>
        <v>2189.9299999999998</v>
      </c>
      <c r="H24" s="208">
        <f>SUM(H9:H23)</f>
        <v>1900</v>
      </c>
      <c r="I24" s="207">
        <f t="shared" si="0"/>
        <v>3318.07</v>
      </c>
      <c r="J24" s="207">
        <f t="shared" si="0"/>
        <v>3583.51</v>
      </c>
      <c r="K24" s="208">
        <f>SUM(K9:K23)</f>
        <v>8919.9</v>
      </c>
      <c r="L24" s="207">
        <f t="shared" si="0"/>
        <v>265.45</v>
      </c>
      <c r="M24" s="208">
        <f>SUM(M9:M23)</f>
        <v>50</v>
      </c>
      <c r="N24" s="207">
        <f t="shared" si="0"/>
        <v>0</v>
      </c>
      <c r="O24" s="207">
        <f t="shared" si="0"/>
        <v>0</v>
      </c>
    </row>
    <row r="25" spans="1:15" s="9" customFormat="1" ht="45" customHeight="1" thickBot="1" x14ac:dyDescent="0.25">
      <c r="A25" s="206" t="s">
        <v>25</v>
      </c>
      <c r="B25" s="248">
        <f>SUM(C24,F24,H24,K24,M24)</f>
        <v>102378.28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50"/>
    </row>
    <row r="26" spans="1:15" ht="13.5" customHeight="1" x14ac:dyDescent="0.2"/>
    <row r="27" spans="1:15" ht="13.5" customHeight="1" x14ac:dyDescent="0.2"/>
    <row r="28" spans="1:15" ht="13.5" customHeight="1" x14ac:dyDescent="0.2"/>
    <row r="29" spans="1:15" ht="13.5" customHeight="1" x14ac:dyDescent="0.2"/>
    <row r="30" spans="1:15" ht="13.5" customHeight="1" x14ac:dyDescent="0.2"/>
    <row r="31" spans="1:15" ht="22.5" customHeight="1" x14ac:dyDescent="0.2"/>
    <row r="32" spans="1:15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57" ht="28.5" customHeight="1" x14ac:dyDescent="0.2"/>
    <row r="81" ht="11.25" customHeight="1" x14ac:dyDescent="0.2"/>
    <row r="82" ht="24" customHeight="1" x14ac:dyDescent="0.2"/>
    <row r="83" ht="15" customHeight="1" x14ac:dyDescent="0.2"/>
    <row r="84" ht="11.25" customHeight="1" x14ac:dyDescent="0.2"/>
    <row r="86" ht="13.5" customHeight="1" x14ac:dyDescent="0.2"/>
    <row r="87" ht="12.75" customHeight="1" x14ac:dyDescent="0.2"/>
    <row r="88" ht="12.75" customHeight="1" x14ac:dyDescent="0.2"/>
    <row r="94" ht="19.5" customHeight="1" x14ac:dyDescent="0.2"/>
    <row r="95" ht="15" customHeight="1" x14ac:dyDescent="0.2"/>
    <row r="102" ht="22.5" customHeight="1" x14ac:dyDescent="0.2"/>
    <row r="107" ht="13.5" customHeight="1" x14ac:dyDescent="0.2"/>
    <row r="108" ht="13.5" customHeight="1" x14ac:dyDescent="0.2"/>
    <row r="109" ht="13.5" customHeight="1" x14ac:dyDescent="0.2"/>
    <row r="121" s="16" customFormat="1" ht="18" customHeight="1" x14ac:dyDescent="0.25"/>
    <row r="122" ht="28.5" customHeight="1" x14ac:dyDescent="0.2"/>
    <row r="126" ht="17.25" customHeight="1" x14ac:dyDescent="0.2"/>
    <row r="127" ht="13.5" customHeight="1" x14ac:dyDescent="0.2"/>
    <row r="133" ht="22.5" customHeight="1" x14ac:dyDescent="0.2"/>
    <row r="134" ht="22.5" customHeight="1" x14ac:dyDescent="0.2"/>
  </sheetData>
  <mergeCells count="5">
    <mergeCell ref="A3:G3"/>
    <mergeCell ref="A4:O4"/>
    <mergeCell ref="A5:O5"/>
    <mergeCell ref="B7:O7"/>
    <mergeCell ref="B25:O25"/>
  </mergeCells>
  <phoneticPr fontId="19" type="noConversion"/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69CB9-1C62-4706-AE5D-8FB06E0F26C9}">
  <dimension ref="A1:AS56"/>
  <sheetViews>
    <sheetView workbookViewId="0">
      <selection activeCell="Y17" sqref="Y17"/>
    </sheetView>
  </sheetViews>
  <sheetFormatPr defaultColWidth="11.42578125" defaultRowHeight="12.75" x14ac:dyDescent="0.2"/>
  <cols>
    <col min="1" max="1" width="6.42578125" style="6" customWidth="1"/>
    <col min="2" max="2" width="20.5703125" style="7" customWidth="1"/>
    <col min="3" max="3" width="8.28515625" style="84" customWidth="1"/>
    <col min="4" max="4" width="8.42578125" style="84" customWidth="1"/>
    <col min="5" max="5" width="7.7109375" style="84" customWidth="1"/>
    <col min="6" max="6" width="9.5703125" style="84" customWidth="1"/>
    <col min="7" max="7" width="8.5703125" style="84" customWidth="1"/>
    <col min="8" max="8" width="7.140625" style="84" customWidth="1"/>
    <col min="9" max="9" width="4.7109375" style="84" customWidth="1"/>
    <col min="10" max="10" width="6.7109375" style="84" customWidth="1"/>
    <col min="11" max="11" width="7.42578125" style="84" customWidth="1"/>
    <col min="12" max="12" width="5.140625" style="84" customWidth="1"/>
    <col min="13" max="13" width="6.7109375" style="84" customWidth="1"/>
    <col min="14" max="14" width="5.5703125" style="84" customWidth="1"/>
    <col min="15" max="15" width="4.85546875" style="84" customWidth="1"/>
    <col min="16" max="16" width="6.85546875" style="84" customWidth="1"/>
    <col min="17" max="17" width="5.5703125" style="84" customWidth="1"/>
    <col min="18" max="18" width="6.7109375" style="84" customWidth="1"/>
    <col min="19" max="19" width="7.7109375" style="84" customWidth="1"/>
    <col min="20" max="20" width="11.28515625" style="84" customWidth="1"/>
    <col min="21" max="21" width="12.140625" style="84" customWidth="1"/>
    <col min="22" max="25" width="11.42578125" style="1"/>
    <col min="26" max="26" width="4.7109375" style="1" customWidth="1"/>
    <col min="27" max="267" width="11.42578125" style="1"/>
    <col min="268" max="268" width="12.5703125" style="1" customWidth="1"/>
    <col min="269" max="269" width="34.28515625" style="1" customWidth="1"/>
    <col min="270" max="270" width="20.28515625" style="1" customWidth="1"/>
    <col min="271" max="277" width="13.7109375" style="1" customWidth="1"/>
    <col min="278" max="523" width="11.42578125" style="1"/>
    <col min="524" max="524" width="12.5703125" style="1" customWidth="1"/>
    <col min="525" max="525" width="34.28515625" style="1" customWidth="1"/>
    <col min="526" max="526" width="20.28515625" style="1" customWidth="1"/>
    <col min="527" max="533" width="13.7109375" style="1" customWidth="1"/>
    <col min="534" max="779" width="11.42578125" style="1"/>
    <col min="780" max="780" width="12.5703125" style="1" customWidth="1"/>
    <col min="781" max="781" width="34.28515625" style="1" customWidth="1"/>
    <col min="782" max="782" width="20.28515625" style="1" customWidth="1"/>
    <col min="783" max="789" width="13.7109375" style="1" customWidth="1"/>
    <col min="790" max="1035" width="11.42578125" style="1"/>
    <col min="1036" max="1036" width="12.5703125" style="1" customWidth="1"/>
    <col min="1037" max="1037" width="34.28515625" style="1" customWidth="1"/>
    <col min="1038" max="1038" width="20.28515625" style="1" customWidth="1"/>
    <col min="1039" max="1045" width="13.7109375" style="1" customWidth="1"/>
    <col min="1046" max="1291" width="11.42578125" style="1"/>
    <col min="1292" max="1292" width="12.5703125" style="1" customWidth="1"/>
    <col min="1293" max="1293" width="34.28515625" style="1" customWidth="1"/>
    <col min="1294" max="1294" width="20.28515625" style="1" customWidth="1"/>
    <col min="1295" max="1301" width="13.7109375" style="1" customWidth="1"/>
    <col min="1302" max="1547" width="11.42578125" style="1"/>
    <col min="1548" max="1548" width="12.5703125" style="1" customWidth="1"/>
    <col min="1549" max="1549" width="34.28515625" style="1" customWidth="1"/>
    <col min="1550" max="1550" width="20.28515625" style="1" customWidth="1"/>
    <col min="1551" max="1557" width="13.7109375" style="1" customWidth="1"/>
    <col min="1558" max="1803" width="11.42578125" style="1"/>
    <col min="1804" max="1804" width="12.5703125" style="1" customWidth="1"/>
    <col min="1805" max="1805" width="34.28515625" style="1" customWidth="1"/>
    <col min="1806" max="1806" width="20.28515625" style="1" customWidth="1"/>
    <col min="1807" max="1813" width="13.7109375" style="1" customWidth="1"/>
    <col min="1814" max="2059" width="11.42578125" style="1"/>
    <col min="2060" max="2060" width="12.5703125" style="1" customWidth="1"/>
    <col min="2061" max="2061" width="34.28515625" style="1" customWidth="1"/>
    <col min="2062" max="2062" width="20.28515625" style="1" customWidth="1"/>
    <col min="2063" max="2069" width="13.7109375" style="1" customWidth="1"/>
    <col min="2070" max="2315" width="11.42578125" style="1"/>
    <col min="2316" max="2316" width="12.5703125" style="1" customWidth="1"/>
    <col min="2317" max="2317" width="34.28515625" style="1" customWidth="1"/>
    <col min="2318" max="2318" width="20.28515625" style="1" customWidth="1"/>
    <col min="2319" max="2325" width="13.7109375" style="1" customWidth="1"/>
    <col min="2326" max="2571" width="11.42578125" style="1"/>
    <col min="2572" max="2572" width="12.5703125" style="1" customWidth="1"/>
    <col min="2573" max="2573" width="34.28515625" style="1" customWidth="1"/>
    <col min="2574" max="2574" width="20.28515625" style="1" customWidth="1"/>
    <col min="2575" max="2581" width="13.7109375" style="1" customWidth="1"/>
    <col min="2582" max="2827" width="11.42578125" style="1"/>
    <col min="2828" max="2828" width="12.5703125" style="1" customWidth="1"/>
    <col min="2829" max="2829" width="34.28515625" style="1" customWidth="1"/>
    <col min="2830" max="2830" width="20.28515625" style="1" customWidth="1"/>
    <col min="2831" max="2837" width="13.7109375" style="1" customWidth="1"/>
    <col min="2838" max="3083" width="11.42578125" style="1"/>
    <col min="3084" max="3084" width="12.5703125" style="1" customWidth="1"/>
    <col min="3085" max="3085" width="34.28515625" style="1" customWidth="1"/>
    <col min="3086" max="3086" width="20.28515625" style="1" customWidth="1"/>
    <col min="3087" max="3093" width="13.7109375" style="1" customWidth="1"/>
    <col min="3094" max="3339" width="11.42578125" style="1"/>
    <col min="3340" max="3340" width="12.5703125" style="1" customWidth="1"/>
    <col min="3341" max="3341" width="34.28515625" style="1" customWidth="1"/>
    <col min="3342" max="3342" width="20.28515625" style="1" customWidth="1"/>
    <col min="3343" max="3349" width="13.7109375" style="1" customWidth="1"/>
    <col min="3350" max="3595" width="11.42578125" style="1"/>
    <col min="3596" max="3596" width="12.5703125" style="1" customWidth="1"/>
    <col min="3597" max="3597" width="34.28515625" style="1" customWidth="1"/>
    <col min="3598" max="3598" width="20.28515625" style="1" customWidth="1"/>
    <col min="3599" max="3605" width="13.7109375" style="1" customWidth="1"/>
    <col min="3606" max="3851" width="11.42578125" style="1"/>
    <col min="3852" max="3852" width="12.5703125" style="1" customWidth="1"/>
    <col min="3853" max="3853" width="34.28515625" style="1" customWidth="1"/>
    <col min="3854" max="3854" width="20.28515625" style="1" customWidth="1"/>
    <col min="3855" max="3861" width="13.7109375" style="1" customWidth="1"/>
    <col min="3862" max="4107" width="11.42578125" style="1"/>
    <col min="4108" max="4108" width="12.5703125" style="1" customWidth="1"/>
    <col min="4109" max="4109" width="34.28515625" style="1" customWidth="1"/>
    <col min="4110" max="4110" width="20.28515625" style="1" customWidth="1"/>
    <col min="4111" max="4117" width="13.7109375" style="1" customWidth="1"/>
    <col min="4118" max="4363" width="11.42578125" style="1"/>
    <col min="4364" max="4364" width="12.5703125" style="1" customWidth="1"/>
    <col min="4365" max="4365" width="34.28515625" style="1" customWidth="1"/>
    <col min="4366" max="4366" width="20.28515625" style="1" customWidth="1"/>
    <col min="4367" max="4373" width="13.7109375" style="1" customWidth="1"/>
    <col min="4374" max="4619" width="11.42578125" style="1"/>
    <col min="4620" max="4620" width="12.5703125" style="1" customWidth="1"/>
    <col min="4621" max="4621" width="34.28515625" style="1" customWidth="1"/>
    <col min="4622" max="4622" width="20.28515625" style="1" customWidth="1"/>
    <col min="4623" max="4629" width="13.7109375" style="1" customWidth="1"/>
    <col min="4630" max="4875" width="11.42578125" style="1"/>
    <col min="4876" max="4876" width="12.5703125" style="1" customWidth="1"/>
    <col min="4877" max="4877" width="34.28515625" style="1" customWidth="1"/>
    <col min="4878" max="4878" width="20.28515625" style="1" customWidth="1"/>
    <col min="4879" max="4885" width="13.7109375" style="1" customWidth="1"/>
    <col min="4886" max="5131" width="11.42578125" style="1"/>
    <col min="5132" max="5132" width="12.5703125" style="1" customWidth="1"/>
    <col min="5133" max="5133" width="34.28515625" style="1" customWidth="1"/>
    <col min="5134" max="5134" width="20.28515625" style="1" customWidth="1"/>
    <col min="5135" max="5141" width="13.7109375" style="1" customWidth="1"/>
    <col min="5142" max="5387" width="11.42578125" style="1"/>
    <col min="5388" max="5388" width="12.5703125" style="1" customWidth="1"/>
    <col min="5389" max="5389" width="34.28515625" style="1" customWidth="1"/>
    <col min="5390" max="5390" width="20.28515625" style="1" customWidth="1"/>
    <col min="5391" max="5397" width="13.7109375" style="1" customWidth="1"/>
    <col min="5398" max="5643" width="11.42578125" style="1"/>
    <col min="5644" max="5644" width="12.5703125" style="1" customWidth="1"/>
    <col min="5645" max="5645" width="34.28515625" style="1" customWidth="1"/>
    <col min="5646" max="5646" width="20.28515625" style="1" customWidth="1"/>
    <col min="5647" max="5653" width="13.7109375" style="1" customWidth="1"/>
    <col min="5654" max="5899" width="11.42578125" style="1"/>
    <col min="5900" max="5900" width="12.5703125" style="1" customWidth="1"/>
    <col min="5901" max="5901" width="34.28515625" style="1" customWidth="1"/>
    <col min="5902" max="5902" width="20.28515625" style="1" customWidth="1"/>
    <col min="5903" max="5909" width="13.7109375" style="1" customWidth="1"/>
    <col min="5910" max="6155" width="11.42578125" style="1"/>
    <col min="6156" max="6156" width="12.5703125" style="1" customWidth="1"/>
    <col min="6157" max="6157" width="34.28515625" style="1" customWidth="1"/>
    <col min="6158" max="6158" width="20.28515625" style="1" customWidth="1"/>
    <col min="6159" max="6165" width="13.7109375" style="1" customWidth="1"/>
    <col min="6166" max="6411" width="11.42578125" style="1"/>
    <col min="6412" max="6412" width="12.5703125" style="1" customWidth="1"/>
    <col min="6413" max="6413" width="34.28515625" style="1" customWidth="1"/>
    <col min="6414" max="6414" width="20.28515625" style="1" customWidth="1"/>
    <col min="6415" max="6421" width="13.7109375" style="1" customWidth="1"/>
    <col min="6422" max="6667" width="11.42578125" style="1"/>
    <col min="6668" max="6668" width="12.5703125" style="1" customWidth="1"/>
    <col min="6669" max="6669" width="34.28515625" style="1" customWidth="1"/>
    <col min="6670" max="6670" width="20.28515625" style="1" customWidth="1"/>
    <col min="6671" max="6677" width="13.7109375" style="1" customWidth="1"/>
    <col min="6678" max="6923" width="11.42578125" style="1"/>
    <col min="6924" max="6924" width="12.5703125" style="1" customWidth="1"/>
    <col min="6925" max="6925" width="34.28515625" style="1" customWidth="1"/>
    <col min="6926" max="6926" width="20.28515625" style="1" customWidth="1"/>
    <col min="6927" max="6933" width="13.7109375" style="1" customWidth="1"/>
    <col min="6934" max="7179" width="11.42578125" style="1"/>
    <col min="7180" max="7180" width="12.5703125" style="1" customWidth="1"/>
    <col min="7181" max="7181" width="34.28515625" style="1" customWidth="1"/>
    <col min="7182" max="7182" width="20.28515625" style="1" customWidth="1"/>
    <col min="7183" max="7189" width="13.7109375" style="1" customWidth="1"/>
    <col min="7190" max="7435" width="11.42578125" style="1"/>
    <col min="7436" max="7436" width="12.5703125" style="1" customWidth="1"/>
    <col min="7437" max="7437" width="34.28515625" style="1" customWidth="1"/>
    <col min="7438" max="7438" width="20.28515625" style="1" customWidth="1"/>
    <col min="7439" max="7445" width="13.7109375" style="1" customWidth="1"/>
    <col min="7446" max="7691" width="11.42578125" style="1"/>
    <col min="7692" max="7692" width="12.5703125" style="1" customWidth="1"/>
    <col min="7693" max="7693" width="34.28515625" style="1" customWidth="1"/>
    <col min="7694" max="7694" width="20.28515625" style="1" customWidth="1"/>
    <col min="7695" max="7701" width="13.7109375" style="1" customWidth="1"/>
    <col min="7702" max="7947" width="11.42578125" style="1"/>
    <col min="7948" max="7948" width="12.5703125" style="1" customWidth="1"/>
    <col min="7949" max="7949" width="34.28515625" style="1" customWidth="1"/>
    <col min="7950" max="7950" width="20.28515625" style="1" customWidth="1"/>
    <col min="7951" max="7957" width="13.7109375" style="1" customWidth="1"/>
    <col min="7958" max="8203" width="11.42578125" style="1"/>
    <col min="8204" max="8204" width="12.5703125" style="1" customWidth="1"/>
    <col min="8205" max="8205" width="34.28515625" style="1" customWidth="1"/>
    <col min="8206" max="8206" width="20.28515625" style="1" customWidth="1"/>
    <col min="8207" max="8213" width="13.7109375" style="1" customWidth="1"/>
    <col min="8214" max="8459" width="11.42578125" style="1"/>
    <col min="8460" max="8460" width="12.5703125" style="1" customWidth="1"/>
    <col min="8461" max="8461" width="34.28515625" style="1" customWidth="1"/>
    <col min="8462" max="8462" width="20.28515625" style="1" customWidth="1"/>
    <col min="8463" max="8469" width="13.7109375" style="1" customWidth="1"/>
    <col min="8470" max="8715" width="11.42578125" style="1"/>
    <col min="8716" max="8716" width="12.5703125" style="1" customWidth="1"/>
    <col min="8717" max="8717" width="34.28515625" style="1" customWidth="1"/>
    <col min="8718" max="8718" width="20.28515625" style="1" customWidth="1"/>
    <col min="8719" max="8725" width="13.7109375" style="1" customWidth="1"/>
    <col min="8726" max="8971" width="11.42578125" style="1"/>
    <col min="8972" max="8972" width="12.5703125" style="1" customWidth="1"/>
    <col min="8973" max="8973" width="34.28515625" style="1" customWidth="1"/>
    <col min="8974" max="8974" width="20.28515625" style="1" customWidth="1"/>
    <col min="8975" max="8981" width="13.7109375" style="1" customWidth="1"/>
    <col min="8982" max="9227" width="11.42578125" style="1"/>
    <col min="9228" max="9228" width="12.5703125" style="1" customWidth="1"/>
    <col min="9229" max="9229" width="34.28515625" style="1" customWidth="1"/>
    <col min="9230" max="9230" width="20.28515625" style="1" customWidth="1"/>
    <col min="9231" max="9237" width="13.7109375" style="1" customWidth="1"/>
    <col min="9238" max="9483" width="11.42578125" style="1"/>
    <col min="9484" max="9484" width="12.5703125" style="1" customWidth="1"/>
    <col min="9485" max="9485" width="34.28515625" style="1" customWidth="1"/>
    <col min="9486" max="9486" width="20.28515625" style="1" customWidth="1"/>
    <col min="9487" max="9493" width="13.7109375" style="1" customWidth="1"/>
    <col min="9494" max="9739" width="11.42578125" style="1"/>
    <col min="9740" max="9740" width="12.5703125" style="1" customWidth="1"/>
    <col min="9741" max="9741" width="34.28515625" style="1" customWidth="1"/>
    <col min="9742" max="9742" width="20.28515625" style="1" customWidth="1"/>
    <col min="9743" max="9749" width="13.7109375" style="1" customWidth="1"/>
    <col min="9750" max="9995" width="11.42578125" style="1"/>
    <col min="9996" max="9996" width="12.5703125" style="1" customWidth="1"/>
    <col min="9997" max="9997" width="34.28515625" style="1" customWidth="1"/>
    <col min="9998" max="9998" width="20.28515625" style="1" customWidth="1"/>
    <col min="9999" max="10005" width="13.7109375" style="1" customWidth="1"/>
    <col min="10006" max="10251" width="11.42578125" style="1"/>
    <col min="10252" max="10252" width="12.5703125" style="1" customWidth="1"/>
    <col min="10253" max="10253" width="34.28515625" style="1" customWidth="1"/>
    <col min="10254" max="10254" width="20.28515625" style="1" customWidth="1"/>
    <col min="10255" max="10261" width="13.7109375" style="1" customWidth="1"/>
    <col min="10262" max="10507" width="11.42578125" style="1"/>
    <col min="10508" max="10508" width="12.5703125" style="1" customWidth="1"/>
    <col min="10509" max="10509" width="34.28515625" style="1" customWidth="1"/>
    <col min="10510" max="10510" width="20.28515625" style="1" customWidth="1"/>
    <col min="10511" max="10517" width="13.7109375" style="1" customWidth="1"/>
    <col min="10518" max="10763" width="11.42578125" style="1"/>
    <col min="10764" max="10764" width="12.5703125" style="1" customWidth="1"/>
    <col min="10765" max="10765" width="34.28515625" style="1" customWidth="1"/>
    <col min="10766" max="10766" width="20.28515625" style="1" customWidth="1"/>
    <col min="10767" max="10773" width="13.7109375" style="1" customWidth="1"/>
    <col min="10774" max="11019" width="11.42578125" style="1"/>
    <col min="11020" max="11020" width="12.5703125" style="1" customWidth="1"/>
    <col min="11021" max="11021" width="34.28515625" style="1" customWidth="1"/>
    <col min="11022" max="11022" width="20.28515625" style="1" customWidth="1"/>
    <col min="11023" max="11029" width="13.7109375" style="1" customWidth="1"/>
    <col min="11030" max="11275" width="11.42578125" style="1"/>
    <col min="11276" max="11276" width="12.5703125" style="1" customWidth="1"/>
    <col min="11277" max="11277" width="34.28515625" style="1" customWidth="1"/>
    <col min="11278" max="11278" width="20.28515625" style="1" customWidth="1"/>
    <col min="11279" max="11285" width="13.7109375" style="1" customWidth="1"/>
    <col min="11286" max="11531" width="11.42578125" style="1"/>
    <col min="11532" max="11532" width="12.5703125" style="1" customWidth="1"/>
    <col min="11533" max="11533" width="34.28515625" style="1" customWidth="1"/>
    <col min="11534" max="11534" width="20.28515625" style="1" customWidth="1"/>
    <col min="11535" max="11541" width="13.7109375" style="1" customWidth="1"/>
    <col min="11542" max="11787" width="11.42578125" style="1"/>
    <col min="11788" max="11788" width="12.5703125" style="1" customWidth="1"/>
    <col min="11789" max="11789" width="34.28515625" style="1" customWidth="1"/>
    <col min="11790" max="11790" width="20.28515625" style="1" customWidth="1"/>
    <col min="11791" max="11797" width="13.7109375" style="1" customWidth="1"/>
    <col min="11798" max="12043" width="11.42578125" style="1"/>
    <col min="12044" max="12044" width="12.5703125" style="1" customWidth="1"/>
    <col min="12045" max="12045" width="34.28515625" style="1" customWidth="1"/>
    <col min="12046" max="12046" width="20.28515625" style="1" customWidth="1"/>
    <col min="12047" max="12053" width="13.7109375" style="1" customWidth="1"/>
    <col min="12054" max="12299" width="11.42578125" style="1"/>
    <col min="12300" max="12300" width="12.5703125" style="1" customWidth="1"/>
    <col min="12301" max="12301" width="34.28515625" style="1" customWidth="1"/>
    <col min="12302" max="12302" width="20.28515625" style="1" customWidth="1"/>
    <col min="12303" max="12309" width="13.7109375" style="1" customWidth="1"/>
    <col min="12310" max="12555" width="11.42578125" style="1"/>
    <col min="12556" max="12556" width="12.5703125" style="1" customWidth="1"/>
    <col min="12557" max="12557" width="34.28515625" style="1" customWidth="1"/>
    <col min="12558" max="12558" width="20.28515625" style="1" customWidth="1"/>
    <col min="12559" max="12565" width="13.7109375" style="1" customWidth="1"/>
    <col min="12566" max="12811" width="11.42578125" style="1"/>
    <col min="12812" max="12812" width="12.5703125" style="1" customWidth="1"/>
    <col min="12813" max="12813" width="34.28515625" style="1" customWidth="1"/>
    <col min="12814" max="12814" width="20.28515625" style="1" customWidth="1"/>
    <col min="12815" max="12821" width="13.7109375" style="1" customWidth="1"/>
    <col min="12822" max="13067" width="11.42578125" style="1"/>
    <col min="13068" max="13068" width="12.5703125" style="1" customWidth="1"/>
    <col min="13069" max="13069" width="34.28515625" style="1" customWidth="1"/>
    <col min="13070" max="13070" width="20.28515625" style="1" customWidth="1"/>
    <col min="13071" max="13077" width="13.7109375" style="1" customWidth="1"/>
    <col min="13078" max="13323" width="11.42578125" style="1"/>
    <col min="13324" max="13324" width="12.5703125" style="1" customWidth="1"/>
    <col min="13325" max="13325" width="34.28515625" style="1" customWidth="1"/>
    <col min="13326" max="13326" width="20.28515625" style="1" customWidth="1"/>
    <col min="13327" max="13333" width="13.7109375" style="1" customWidth="1"/>
    <col min="13334" max="13579" width="11.42578125" style="1"/>
    <col min="13580" max="13580" width="12.5703125" style="1" customWidth="1"/>
    <col min="13581" max="13581" width="34.28515625" style="1" customWidth="1"/>
    <col min="13582" max="13582" width="20.28515625" style="1" customWidth="1"/>
    <col min="13583" max="13589" width="13.7109375" style="1" customWidth="1"/>
    <col min="13590" max="13835" width="11.42578125" style="1"/>
    <col min="13836" max="13836" width="12.5703125" style="1" customWidth="1"/>
    <col min="13837" max="13837" width="34.28515625" style="1" customWidth="1"/>
    <col min="13838" max="13838" width="20.28515625" style="1" customWidth="1"/>
    <col min="13839" max="13845" width="13.7109375" style="1" customWidth="1"/>
    <col min="13846" max="14091" width="11.42578125" style="1"/>
    <col min="14092" max="14092" width="12.5703125" style="1" customWidth="1"/>
    <col min="14093" max="14093" width="34.28515625" style="1" customWidth="1"/>
    <col min="14094" max="14094" width="20.28515625" style="1" customWidth="1"/>
    <col min="14095" max="14101" width="13.7109375" style="1" customWidth="1"/>
    <col min="14102" max="14347" width="11.42578125" style="1"/>
    <col min="14348" max="14348" width="12.5703125" style="1" customWidth="1"/>
    <col min="14349" max="14349" width="34.28515625" style="1" customWidth="1"/>
    <col min="14350" max="14350" width="20.28515625" style="1" customWidth="1"/>
    <col min="14351" max="14357" width="13.7109375" style="1" customWidth="1"/>
    <col min="14358" max="14603" width="11.42578125" style="1"/>
    <col min="14604" max="14604" width="12.5703125" style="1" customWidth="1"/>
    <col min="14605" max="14605" width="34.28515625" style="1" customWidth="1"/>
    <col min="14606" max="14606" width="20.28515625" style="1" customWidth="1"/>
    <col min="14607" max="14613" width="13.7109375" style="1" customWidth="1"/>
    <col min="14614" max="14859" width="11.42578125" style="1"/>
    <col min="14860" max="14860" width="12.5703125" style="1" customWidth="1"/>
    <col min="14861" max="14861" width="34.28515625" style="1" customWidth="1"/>
    <col min="14862" max="14862" width="20.28515625" style="1" customWidth="1"/>
    <col min="14863" max="14869" width="13.7109375" style="1" customWidth="1"/>
    <col min="14870" max="15115" width="11.42578125" style="1"/>
    <col min="15116" max="15116" width="12.5703125" style="1" customWidth="1"/>
    <col min="15117" max="15117" width="34.28515625" style="1" customWidth="1"/>
    <col min="15118" max="15118" width="20.28515625" style="1" customWidth="1"/>
    <col min="15119" max="15125" width="13.7109375" style="1" customWidth="1"/>
    <col min="15126" max="15371" width="11.42578125" style="1"/>
    <col min="15372" max="15372" width="12.5703125" style="1" customWidth="1"/>
    <col min="15373" max="15373" width="34.28515625" style="1" customWidth="1"/>
    <col min="15374" max="15374" width="20.28515625" style="1" customWidth="1"/>
    <col min="15375" max="15381" width="13.7109375" style="1" customWidth="1"/>
    <col min="15382" max="15627" width="11.42578125" style="1"/>
    <col min="15628" max="15628" width="12.5703125" style="1" customWidth="1"/>
    <col min="15629" max="15629" width="34.28515625" style="1" customWidth="1"/>
    <col min="15630" max="15630" width="20.28515625" style="1" customWidth="1"/>
    <col min="15631" max="15637" width="13.7109375" style="1" customWidth="1"/>
    <col min="15638" max="15883" width="11.42578125" style="1"/>
    <col min="15884" max="15884" width="12.5703125" style="1" customWidth="1"/>
    <col min="15885" max="15885" width="34.28515625" style="1" customWidth="1"/>
    <col min="15886" max="15886" width="20.28515625" style="1" customWidth="1"/>
    <col min="15887" max="15893" width="13.7109375" style="1" customWidth="1"/>
    <col min="15894" max="16139" width="11.42578125" style="1"/>
    <col min="16140" max="16140" width="12.5703125" style="1" customWidth="1"/>
    <col min="16141" max="16141" width="34.28515625" style="1" customWidth="1"/>
    <col min="16142" max="16142" width="20.28515625" style="1" customWidth="1"/>
    <col min="16143" max="16149" width="13.7109375" style="1" customWidth="1"/>
    <col min="16150" max="16384" width="11.42578125" style="1"/>
  </cols>
  <sheetData>
    <row r="1" spans="1:25" x14ac:dyDescent="0.2">
      <c r="A1" s="132" t="s">
        <v>51</v>
      </c>
      <c r="B1" s="132"/>
      <c r="C1" s="132"/>
      <c r="D1" s="132"/>
      <c r="E1" s="132"/>
      <c r="F1" s="132"/>
      <c r="G1" s="132"/>
      <c r="H1" s="133"/>
      <c r="I1" s="133"/>
      <c r="J1" s="133"/>
      <c r="K1" s="134"/>
      <c r="L1" s="134"/>
      <c r="M1" s="134"/>
      <c r="N1" s="134"/>
      <c r="O1" s="135"/>
      <c r="P1" s="136"/>
      <c r="Q1" s="136"/>
      <c r="R1" s="136"/>
      <c r="U1" s="1"/>
    </row>
    <row r="2" spans="1:25" x14ac:dyDescent="0.2">
      <c r="A2" s="132" t="s">
        <v>52</v>
      </c>
      <c r="B2" s="132"/>
      <c r="C2" s="132"/>
      <c r="D2" s="132"/>
      <c r="E2" s="132"/>
      <c r="F2" s="132"/>
      <c r="G2" s="132"/>
      <c r="H2" s="133"/>
      <c r="I2" s="133"/>
      <c r="J2" s="133"/>
      <c r="K2" s="134"/>
      <c r="L2" s="134"/>
      <c r="M2" s="134"/>
      <c r="N2" s="134"/>
      <c r="O2" s="135"/>
      <c r="P2" s="136"/>
      <c r="Q2" s="136"/>
      <c r="R2" s="136"/>
      <c r="U2" s="1"/>
    </row>
    <row r="3" spans="1:25" x14ac:dyDescent="0.2">
      <c r="A3" s="132"/>
      <c r="B3" s="132"/>
      <c r="C3" s="132"/>
      <c r="D3" s="132"/>
      <c r="E3" s="132"/>
      <c r="F3" s="132"/>
      <c r="G3" s="132"/>
      <c r="H3" s="133"/>
      <c r="I3" s="133"/>
      <c r="J3" s="133"/>
      <c r="K3" s="134"/>
      <c r="L3" s="134"/>
      <c r="M3" s="134"/>
      <c r="N3" s="134"/>
      <c r="O3" s="135"/>
      <c r="P3" s="136"/>
      <c r="Q3" s="136"/>
      <c r="R3" s="136"/>
      <c r="U3" s="1"/>
    </row>
    <row r="4" spans="1:25" x14ac:dyDescent="0.2">
      <c r="A4" s="209" t="s">
        <v>107</v>
      </c>
      <c r="B4" s="209" t="s">
        <v>108</v>
      </c>
      <c r="C4" s="132"/>
      <c r="D4" s="132"/>
      <c r="E4" s="132"/>
      <c r="F4" s="132"/>
      <c r="G4" s="132"/>
      <c r="H4" s="133"/>
      <c r="I4" s="133"/>
      <c r="J4" s="133"/>
      <c r="K4" s="134"/>
      <c r="L4" s="134"/>
      <c r="M4" s="134"/>
      <c r="N4" s="134"/>
      <c r="O4" s="135"/>
      <c r="P4" s="136"/>
      <c r="Q4" s="136"/>
      <c r="R4" s="136"/>
      <c r="U4" s="1"/>
    </row>
    <row r="5" spans="1:25" x14ac:dyDescent="0.2">
      <c r="A5" s="209" t="s">
        <v>109</v>
      </c>
      <c r="B5" s="209" t="s">
        <v>132</v>
      </c>
      <c r="C5" s="132"/>
      <c r="D5" s="132"/>
      <c r="E5" s="132"/>
      <c r="F5" s="132"/>
      <c r="G5" s="132"/>
      <c r="H5" s="133"/>
      <c r="I5" s="133"/>
      <c r="J5" s="133"/>
      <c r="K5" s="134"/>
      <c r="L5" s="134"/>
      <c r="M5" s="134"/>
      <c r="N5" s="134"/>
      <c r="O5" s="135"/>
      <c r="P5" s="136"/>
      <c r="Q5" s="136"/>
      <c r="R5" s="136"/>
      <c r="U5" s="1"/>
    </row>
    <row r="6" spans="1:25" x14ac:dyDescent="0.2">
      <c r="A6" s="209" t="s">
        <v>127</v>
      </c>
      <c r="B6" s="209"/>
      <c r="C6" s="132"/>
      <c r="D6" s="132"/>
      <c r="E6" s="132"/>
      <c r="F6" s="132"/>
      <c r="G6" s="132"/>
      <c r="H6" s="133"/>
      <c r="I6" s="133"/>
      <c r="J6" s="133"/>
      <c r="K6" s="134"/>
      <c r="L6" s="134"/>
      <c r="M6" s="134"/>
      <c r="N6" s="134"/>
      <c r="O6" s="135"/>
      <c r="P6" s="136"/>
      <c r="Q6" s="136"/>
      <c r="R6" s="136"/>
      <c r="S6" s="42"/>
      <c r="T6" s="41"/>
      <c r="U6" s="20"/>
      <c r="V6" s="20"/>
    </row>
    <row r="7" spans="1:25" ht="9.75" customHeight="1" x14ac:dyDescent="0.2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134"/>
      <c r="L7" s="134"/>
      <c r="M7" s="134"/>
      <c r="N7" s="134"/>
      <c r="O7" s="137"/>
      <c r="P7" s="137"/>
      <c r="Q7" s="137"/>
      <c r="R7" s="137"/>
      <c r="S7" s="42"/>
      <c r="T7" s="41"/>
      <c r="U7" s="20"/>
      <c r="V7" s="20"/>
    </row>
    <row r="8" spans="1:25" ht="25.5" customHeight="1" x14ac:dyDescent="0.2">
      <c r="A8" s="258" t="s">
        <v>136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43"/>
      <c r="T8" s="43"/>
      <c r="U8" s="21"/>
      <c r="V8" s="21"/>
    </row>
    <row r="10" spans="1:25" ht="18" x14ac:dyDescent="0.2">
      <c r="A10" s="242" t="s">
        <v>126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</row>
    <row r="11" spans="1:25" ht="21.75" customHeight="1" x14ac:dyDescent="0.2">
      <c r="A11" s="2"/>
      <c r="B11" s="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5" s="4" customFormat="1" ht="61.5" customHeight="1" x14ac:dyDescent="0.2">
      <c r="A12" s="22" t="s">
        <v>0</v>
      </c>
      <c r="B12" s="23" t="s">
        <v>1</v>
      </c>
      <c r="C12" s="46" t="s">
        <v>120</v>
      </c>
      <c r="D12" s="46" t="s">
        <v>57</v>
      </c>
      <c r="E12" s="45" t="s">
        <v>56</v>
      </c>
      <c r="F12" s="46" t="s">
        <v>121</v>
      </c>
      <c r="G12" s="46" t="s">
        <v>2</v>
      </c>
      <c r="H12" s="46" t="s">
        <v>48</v>
      </c>
      <c r="I12" s="46" t="s">
        <v>133</v>
      </c>
      <c r="J12" s="46" t="s">
        <v>3</v>
      </c>
      <c r="K12" s="46" t="s">
        <v>49</v>
      </c>
      <c r="L12" s="46" t="s">
        <v>134</v>
      </c>
      <c r="M12" s="46" t="s">
        <v>4</v>
      </c>
      <c r="N12" s="46" t="s">
        <v>50</v>
      </c>
      <c r="O12" s="46" t="s">
        <v>135</v>
      </c>
      <c r="P12" s="46" t="s">
        <v>5</v>
      </c>
      <c r="Q12" s="46" t="s">
        <v>6</v>
      </c>
      <c r="R12" s="47" t="s">
        <v>7</v>
      </c>
      <c r="S12" s="47" t="s">
        <v>8</v>
      </c>
      <c r="T12" s="48" t="s">
        <v>47</v>
      </c>
      <c r="U12" s="48" t="s">
        <v>54</v>
      </c>
    </row>
    <row r="13" spans="1:25" ht="27.75" customHeight="1" x14ac:dyDescent="0.2">
      <c r="A13" s="260" t="s">
        <v>30</v>
      </c>
      <c r="B13" s="261"/>
      <c r="C13" s="49">
        <f>SUM(C15,C33)</f>
        <v>93690</v>
      </c>
      <c r="D13" s="49">
        <f t="shared" ref="D13:Q13" si="0">SUM(D15,D33)</f>
        <v>100310.85999999999</v>
      </c>
      <c r="E13" s="49">
        <f t="shared" si="0"/>
        <v>2067.42</v>
      </c>
      <c r="F13" s="49">
        <f t="shared" si="0"/>
        <v>102378.28</v>
      </c>
      <c r="G13" s="49">
        <f t="shared" si="0"/>
        <v>71343.08</v>
      </c>
      <c r="H13" s="49">
        <f t="shared" si="0"/>
        <v>3982.09</v>
      </c>
      <c r="I13" s="49">
        <f t="shared" si="0"/>
        <v>0</v>
      </c>
      <c r="J13" s="49">
        <f t="shared" si="0"/>
        <v>9500.9699999999993</v>
      </c>
      <c r="K13" s="49">
        <f t="shared" si="0"/>
        <v>6682.24</v>
      </c>
      <c r="L13" s="49">
        <f t="shared" si="0"/>
        <v>0</v>
      </c>
      <c r="M13" s="49">
        <f t="shared" si="0"/>
        <v>1900</v>
      </c>
      <c r="N13" s="49">
        <f t="shared" si="0"/>
        <v>0</v>
      </c>
      <c r="O13" s="49">
        <f t="shared" si="0"/>
        <v>0</v>
      </c>
      <c r="P13" s="49">
        <f t="shared" si="0"/>
        <v>8919.9</v>
      </c>
      <c r="Q13" s="49">
        <f t="shared" si="0"/>
        <v>50</v>
      </c>
      <c r="R13" s="49"/>
      <c r="S13" s="50"/>
      <c r="T13" s="49">
        <f>SUM(T15,T33)</f>
        <v>90750</v>
      </c>
      <c r="U13" s="49">
        <f>SUM(U15,U33)</f>
        <v>90890</v>
      </c>
      <c r="X13" s="26"/>
      <c r="Y13" s="26"/>
    </row>
    <row r="14" spans="1:25" ht="25.5" customHeight="1" x14ac:dyDescent="0.2">
      <c r="A14" s="262" t="s">
        <v>46</v>
      </c>
      <c r="B14" s="263"/>
      <c r="C14" s="52"/>
      <c r="D14" s="52"/>
      <c r="E14" s="51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3"/>
      <c r="T14" s="52"/>
      <c r="U14" s="52"/>
      <c r="X14" s="26"/>
      <c r="Y14" s="26"/>
    </row>
    <row r="15" spans="1:25" s="4" customFormat="1" ht="25.5" customHeight="1" x14ac:dyDescent="0.2">
      <c r="A15" s="28">
        <v>1025</v>
      </c>
      <c r="B15" s="29" t="s">
        <v>9</v>
      </c>
      <c r="C15" s="54">
        <f>SUM(C17,C29)</f>
        <v>36148.69</v>
      </c>
      <c r="D15" s="54">
        <f t="shared" ref="D15:R15" si="1">SUM(D17,D29)</f>
        <v>38685.629999999997</v>
      </c>
      <c r="E15" s="54">
        <f t="shared" si="1"/>
        <v>-2763.59</v>
      </c>
      <c r="F15" s="54">
        <f t="shared" si="1"/>
        <v>35922.04</v>
      </c>
      <c r="G15" s="54">
        <f t="shared" si="1"/>
        <v>19738.829999999998</v>
      </c>
      <c r="H15" s="54">
        <f t="shared" si="1"/>
        <v>0</v>
      </c>
      <c r="I15" s="54">
        <f t="shared" si="1"/>
        <v>0</v>
      </c>
      <c r="J15" s="54">
        <f t="shared" si="1"/>
        <v>9500.9699999999993</v>
      </c>
      <c r="K15" s="54">
        <f t="shared" si="1"/>
        <v>6682.24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54">
        <f t="shared" si="1"/>
        <v>0</v>
      </c>
      <c r="Q15" s="54">
        <f t="shared" si="1"/>
        <v>0</v>
      </c>
      <c r="R15" s="54">
        <f t="shared" si="1"/>
        <v>0</v>
      </c>
      <c r="S15" s="55"/>
      <c r="T15" s="54">
        <f>SUM(T17,T29)</f>
        <v>34143.07</v>
      </c>
      <c r="U15" s="54">
        <f>SUM(U17,U29)</f>
        <v>34454.960000000006</v>
      </c>
      <c r="X15" s="27"/>
      <c r="Y15" s="27"/>
    </row>
    <row r="16" spans="1:25" s="4" customFormat="1" ht="18.75" customHeight="1" x14ac:dyDescent="0.2">
      <c r="A16" s="264" t="s">
        <v>26</v>
      </c>
      <c r="B16" s="265"/>
      <c r="C16" s="49"/>
      <c r="D16" s="49"/>
      <c r="E16" s="56"/>
      <c r="F16" s="56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  <c r="T16" s="49"/>
      <c r="U16" s="57"/>
      <c r="X16" s="27"/>
      <c r="Y16" s="27"/>
    </row>
    <row r="17" spans="1:45" s="4" customFormat="1" ht="27" customHeight="1" x14ac:dyDescent="0.2">
      <c r="A17" s="266" t="s">
        <v>38</v>
      </c>
      <c r="B17" s="267"/>
      <c r="C17" s="142">
        <f>SUM(C18,C22,C27)</f>
        <v>34237.47</v>
      </c>
      <c r="D17" s="142">
        <f t="shared" ref="D17:R17" si="2">SUM(D18,D22,D27)</f>
        <v>36244.409999999996</v>
      </c>
      <c r="E17" s="142">
        <f t="shared" si="2"/>
        <v>-2821.3</v>
      </c>
      <c r="F17" s="142">
        <f t="shared" si="2"/>
        <v>33423.11</v>
      </c>
      <c r="G17" s="142">
        <f t="shared" si="2"/>
        <v>17800.8</v>
      </c>
      <c r="H17" s="142">
        <f t="shared" si="2"/>
        <v>0</v>
      </c>
      <c r="I17" s="142">
        <f t="shared" si="2"/>
        <v>0</v>
      </c>
      <c r="J17" s="142">
        <f t="shared" si="2"/>
        <v>8940.07</v>
      </c>
      <c r="K17" s="142">
        <f t="shared" si="2"/>
        <v>6682.24</v>
      </c>
      <c r="L17" s="142">
        <f t="shared" si="2"/>
        <v>0</v>
      </c>
      <c r="M17" s="142">
        <f t="shared" si="2"/>
        <v>0</v>
      </c>
      <c r="N17" s="142">
        <f t="shared" si="2"/>
        <v>0</v>
      </c>
      <c r="O17" s="142">
        <f t="shared" si="2"/>
        <v>0</v>
      </c>
      <c r="P17" s="142">
        <f t="shared" si="2"/>
        <v>0</v>
      </c>
      <c r="Q17" s="142">
        <f t="shared" si="2"/>
        <v>0</v>
      </c>
      <c r="R17" s="142">
        <f t="shared" si="2"/>
        <v>0</v>
      </c>
      <c r="S17" s="143"/>
      <c r="T17" s="142">
        <f>SUM(T18,T22,T27)</f>
        <v>34010.35</v>
      </c>
      <c r="U17" s="142">
        <f>SUM(U18,U22,U27)</f>
        <v>34322.240000000005</v>
      </c>
      <c r="X17" s="27"/>
      <c r="Y17" s="27"/>
    </row>
    <row r="18" spans="1:45" s="4" customFormat="1" ht="15.75" customHeight="1" x14ac:dyDescent="0.2">
      <c r="A18" s="30">
        <v>31</v>
      </c>
      <c r="B18" s="31" t="s">
        <v>10</v>
      </c>
      <c r="C18" s="58">
        <f>SUM(C21,C20,C19)</f>
        <v>19921.68</v>
      </c>
      <c r="D18" s="58">
        <f t="shared" ref="D18:R18" si="3">SUM(D21,D20,D19)</f>
        <v>20156.68</v>
      </c>
      <c r="E18" s="58">
        <f t="shared" si="3"/>
        <v>370.64</v>
      </c>
      <c r="F18" s="58">
        <f t="shared" si="3"/>
        <v>20527.32</v>
      </c>
      <c r="G18" s="58">
        <f t="shared" si="3"/>
        <v>17800.8</v>
      </c>
      <c r="H18" s="58">
        <f t="shared" si="3"/>
        <v>0</v>
      </c>
      <c r="I18" s="58">
        <f t="shared" si="3"/>
        <v>0</v>
      </c>
      <c r="J18" s="58">
        <f t="shared" si="3"/>
        <v>1611.4599999999998</v>
      </c>
      <c r="K18" s="58">
        <f t="shared" si="3"/>
        <v>1115.06</v>
      </c>
      <c r="L18" s="58">
        <f t="shared" si="3"/>
        <v>0</v>
      </c>
      <c r="M18" s="58">
        <f t="shared" si="3"/>
        <v>0</v>
      </c>
      <c r="N18" s="58">
        <f t="shared" si="3"/>
        <v>0</v>
      </c>
      <c r="O18" s="58">
        <f t="shared" si="3"/>
        <v>0</v>
      </c>
      <c r="P18" s="58">
        <f t="shared" si="3"/>
        <v>0</v>
      </c>
      <c r="Q18" s="58">
        <f t="shared" si="3"/>
        <v>0</v>
      </c>
      <c r="R18" s="58">
        <f t="shared" si="3"/>
        <v>0</v>
      </c>
      <c r="S18" s="59"/>
      <c r="T18" s="60">
        <v>19888.509999999998</v>
      </c>
      <c r="U18" s="61">
        <v>19934.96</v>
      </c>
      <c r="X18" s="27"/>
      <c r="Y18" s="27"/>
    </row>
    <row r="19" spans="1:45" s="39" customFormat="1" ht="24" customHeight="1" x14ac:dyDescent="0.2">
      <c r="A19" s="32">
        <v>311</v>
      </c>
      <c r="B19" s="33" t="s">
        <v>11</v>
      </c>
      <c r="C19" s="63">
        <v>15727.65</v>
      </c>
      <c r="D19" s="63">
        <v>15927.65</v>
      </c>
      <c r="E19" s="62">
        <v>203.38</v>
      </c>
      <c r="F19" s="62">
        <v>16131.03</v>
      </c>
      <c r="G19" s="63">
        <v>15616.85</v>
      </c>
      <c r="H19" s="63"/>
      <c r="I19" s="63"/>
      <c r="J19" s="63">
        <v>110.84</v>
      </c>
      <c r="K19" s="63">
        <v>403.34</v>
      </c>
      <c r="L19" s="63"/>
      <c r="M19" s="63"/>
      <c r="N19" s="63"/>
      <c r="O19" s="63"/>
      <c r="P19" s="63"/>
      <c r="Q19" s="63"/>
      <c r="R19" s="63"/>
      <c r="S19" s="85"/>
      <c r="T19" s="64"/>
      <c r="U19" s="65"/>
      <c r="X19" s="40"/>
      <c r="Y19" s="40"/>
    </row>
    <row r="20" spans="1:45" ht="28.5" customHeight="1" x14ac:dyDescent="0.2">
      <c r="A20" s="32">
        <v>312</v>
      </c>
      <c r="B20" s="33" t="s">
        <v>12</v>
      </c>
      <c r="C20" s="63">
        <v>1592.67</v>
      </c>
      <c r="D20" s="63">
        <v>1592.67</v>
      </c>
      <c r="E20" s="62">
        <v>142</v>
      </c>
      <c r="F20" s="62">
        <v>1734.67</v>
      </c>
      <c r="G20" s="63"/>
      <c r="H20" s="63"/>
      <c r="I20" s="63"/>
      <c r="J20" s="63">
        <v>1239.8</v>
      </c>
      <c r="K20" s="63">
        <v>494.87</v>
      </c>
      <c r="L20" s="63"/>
      <c r="M20" s="63"/>
      <c r="N20" s="63"/>
      <c r="O20" s="63"/>
      <c r="P20" s="63"/>
      <c r="Q20" s="63"/>
      <c r="R20" s="63"/>
      <c r="S20" s="85"/>
      <c r="T20" s="63"/>
      <c r="U20" s="67"/>
      <c r="X20" s="26"/>
      <c r="Y20" s="26"/>
      <c r="Z20" s="153"/>
      <c r="AA20" s="154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</row>
    <row r="21" spans="1:45" ht="24" customHeight="1" x14ac:dyDescent="0.2">
      <c r="A21" s="32">
        <v>313</v>
      </c>
      <c r="B21" s="33" t="s">
        <v>13</v>
      </c>
      <c r="C21" s="63">
        <v>2601.36</v>
      </c>
      <c r="D21" s="63">
        <v>2636.36</v>
      </c>
      <c r="E21" s="62">
        <v>25.26</v>
      </c>
      <c r="F21" s="62">
        <v>2661.62</v>
      </c>
      <c r="G21" s="63">
        <v>2183.9499999999998</v>
      </c>
      <c r="H21" s="63"/>
      <c r="I21" s="63"/>
      <c r="J21" s="63">
        <v>260.82</v>
      </c>
      <c r="K21" s="63">
        <v>216.85</v>
      </c>
      <c r="L21" s="63"/>
      <c r="M21" s="63"/>
      <c r="N21" s="63"/>
      <c r="O21" s="63"/>
      <c r="P21" s="63"/>
      <c r="Q21" s="63"/>
      <c r="R21" s="63"/>
      <c r="S21" s="85"/>
      <c r="T21" s="63"/>
      <c r="U21" s="67"/>
      <c r="V21" s="26"/>
      <c r="X21" s="26"/>
      <c r="Y21" s="26"/>
      <c r="Z21" s="156"/>
      <c r="AA21" s="157"/>
      <c r="AB21" s="158"/>
      <c r="AC21" s="159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9"/>
      <c r="AS21" s="159"/>
    </row>
    <row r="22" spans="1:45" s="4" customFormat="1" ht="19.5" customHeight="1" x14ac:dyDescent="0.2">
      <c r="A22" s="30">
        <v>32</v>
      </c>
      <c r="B22" s="31" t="s">
        <v>14</v>
      </c>
      <c r="C22" s="58">
        <f>SUM(C23,C24,C25,C26)</f>
        <v>14129.01</v>
      </c>
      <c r="D22" s="58">
        <f t="shared" ref="D22:R22" si="4">SUM(D23,D24,D25,D26)</f>
        <v>15600.949999999999</v>
      </c>
      <c r="E22" s="58">
        <f t="shared" si="4"/>
        <v>-3215.16</v>
      </c>
      <c r="F22" s="58">
        <f t="shared" si="4"/>
        <v>12385.79</v>
      </c>
      <c r="G22" s="58">
        <f t="shared" si="4"/>
        <v>0</v>
      </c>
      <c r="H22" s="58">
        <f t="shared" si="4"/>
        <v>0</v>
      </c>
      <c r="I22" s="58">
        <f t="shared" si="4"/>
        <v>0</v>
      </c>
      <c r="J22" s="58">
        <f t="shared" si="4"/>
        <v>7318.61</v>
      </c>
      <c r="K22" s="58">
        <f t="shared" si="4"/>
        <v>5067.18</v>
      </c>
      <c r="L22" s="58">
        <f t="shared" si="4"/>
        <v>0</v>
      </c>
      <c r="M22" s="58">
        <f t="shared" si="4"/>
        <v>0</v>
      </c>
      <c r="N22" s="58">
        <f t="shared" si="4"/>
        <v>0</v>
      </c>
      <c r="O22" s="58">
        <f t="shared" si="4"/>
        <v>0</v>
      </c>
      <c r="P22" s="58">
        <f t="shared" si="4"/>
        <v>0</v>
      </c>
      <c r="Q22" s="58">
        <f t="shared" si="4"/>
        <v>0</v>
      </c>
      <c r="R22" s="58">
        <f t="shared" si="4"/>
        <v>0</v>
      </c>
      <c r="S22" s="59"/>
      <c r="T22" s="60">
        <v>13935.9</v>
      </c>
      <c r="U22" s="61">
        <v>14201.34</v>
      </c>
      <c r="Z22" s="153"/>
      <c r="AA22" s="154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</row>
    <row r="23" spans="1:45" ht="27.75" customHeight="1" x14ac:dyDescent="0.2">
      <c r="A23" s="32">
        <v>321</v>
      </c>
      <c r="B23" s="33" t="s">
        <v>15</v>
      </c>
      <c r="C23" s="63">
        <v>2282.83</v>
      </c>
      <c r="D23" s="63">
        <v>2342.83</v>
      </c>
      <c r="E23" s="62">
        <v>0</v>
      </c>
      <c r="F23" s="62">
        <v>2342.83</v>
      </c>
      <c r="G23" s="63">
        <v>0</v>
      </c>
      <c r="H23" s="63">
        <v>0</v>
      </c>
      <c r="I23" s="63">
        <v>0</v>
      </c>
      <c r="J23" s="63">
        <v>1306.22</v>
      </c>
      <c r="K23" s="63">
        <v>1036.6099999999999</v>
      </c>
      <c r="L23" s="63"/>
      <c r="M23" s="63"/>
      <c r="N23" s="63"/>
      <c r="O23" s="63"/>
      <c r="P23" s="63"/>
      <c r="Q23" s="63"/>
      <c r="R23" s="63"/>
      <c r="S23" s="66"/>
      <c r="T23" s="66"/>
      <c r="U23" s="68"/>
      <c r="Z23" s="156"/>
      <c r="AA23" s="157"/>
      <c r="AB23" s="158"/>
      <c r="AC23" s="159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9"/>
      <c r="AS23" s="159"/>
    </row>
    <row r="24" spans="1:45" ht="25.5" x14ac:dyDescent="0.2">
      <c r="A24" s="32">
        <v>322</v>
      </c>
      <c r="B24" s="33" t="s">
        <v>16</v>
      </c>
      <c r="C24" s="63">
        <v>1720.09</v>
      </c>
      <c r="D24" s="63">
        <v>2142.0700000000002</v>
      </c>
      <c r="E24" s="62">
        <v>-266.91000000000003</v>
      </c>
      <c r="F24" s="62">
        <v>1875.16</v>
      </c>
      <c r="G24" s="63"/>
      <c r="H24" s="63"/>
      <c r="I24" s="63"/>
      <c r="J24" s="63">
        <v>849.42</v>
      </c>
      <c r="K24" s="63">
        <v>1025.74</v>
      </c>
      <c r="L24" s="63"/>
      <c r="M24" s="63"/>
      <c r="N24" s="63"/>
      <c r="O24" s="63"/>
      <c r="P24" s="63"/>
      <c r="Q24" s="63"/>
      <c r="R24" s="63"/>
      <c r="S24" s="66"/>
      <c r="T24" s="66"/>
      <c r="U24" s="68"/>
      <c r="Z24" s="153"/>
      <c r="AA24" s="154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</row>
    <row r="25" spans="1:45" x14ac:dyDescent="0.2">
      <c r="A25" s="32">
        <v>323</v>
      </c>
      <c r="B25" s="33" t="s">
        <v>17</v>
      </c>
      <c r="C25" s="63">
        <v>9250.7800000000007</v>
      </c>
      <c r="D25" s="63">
        <v>10243.92</v>
      </c>
      <c r="E25" s="62">
        <v>-2930.33</v>
      </c>
      <c r="F25" s="62">
        <v>7313.59</v>
      </c>
      <c r="G25" s="63"/>
      <c r="H25" s="63"/>
      <c r="I25" s="63"/>
      <c r="J25" s="63">
        <v>4961.1000000000004</v>
      </c>
      <c r="K25" s="63">
        <v>2352.4899999999998</v>
      </c>
      <c r="L25" s="63"/>
      <c r="M25" s="63"/>
      <c r="N25" s="63"/>
      <c r="O25" s="63"/>
      <c r="P25" s="63"/>
      <c r="Q25" s="63"/>
      <c r="R25" s="63"/>
      <c r="S25" s="66"/>
      <c r="T25" s="66"/>
      <c r="U25" s="68"/>
    </row>
    <row r="26" spans="1:45" s="4" customFormat="1" ht="25.5" x14ac:dyDescent="0.2">
      <c r="A26" s="32">
        <v>329</v>
      </c>
      <c r="B26" s="33" t="s">
        <v>36</v>
      </c>
      <c r="C26" s="63">
        <v>875.31</v>
      </c>
      <c r="D26" s="63">
        <v>872.13</v>
      </c>
      <c r="E26" s="62">
        <v>-17.920000000000002</v>
      </c>
      <c r="F26" s="62">
        <v>854.21</v>
      </c>
      <c r="G26" s="63"/>
      <c r="H26" s="63"/>
      <c r="I26" s="63"/>
      <c r="J26" s="63">
        <v>201.87</v>
      </c>
      <c r="K26" s="63">
        <v>652.34</v>
      </c>
      <c r="L26" s="63"/>
      <c r="M26" s="63"/>
      <c r="N26" s="63"/>
      <c r="O26" s="63"/>
      <c r="P26" s="63"/>
      <c r="Q26" s="63"/>
      <c r="R26" s="63"/>
      <c r="S26" s="66"/>
      <c r="T26" s="59"/>
      <c r="U26" s="69"/>
    </row>
    <row r="27" spans="1:45" ht="18.75" customHeight="1" x14ac:dyDescent="0.2">
      <c r="A27" s="30">
        <v>34</v>
      </c>
      <c r="B27" s="31" t="s">
        <v>18</v>
      </c>
      <c r="C27" s="58">
        <f>SUM(C28)</f>
        <v>186.78</v>
      </c>
      <c r="D27" s="58">
        <f t="shared" ref="D27:R27" si="5">SUM(D28)</f>
        <v>486.78</v>
      </c>
      <c r="E27" s="58">
        <f t="shared" si="5"/>
        <v>23.22</v>
      </c>
      <c r="F27" s="58">
        <f t="shared" si="5"/>
        <v>510</v>
      </c>
      <c r="G27" s="58">
        <f t="shared" si="5"/>
        <v>0</v>
      </c>
      <c r="H27" s="58">
        <f t="shared" si="5"/>
        <v>0</v>
      </c>
      <c r="I27" s="58">
        <f t="shared" si="5"/>
        <v>0</v>
      </c>
      <c r="J27" s="58">
        <f t="shared" si="5"/>
        <v>10</v>
      </c>
      <c r="K27" s="58">
        <f t="shared" si="5"/>
        <v>500</v>
      </c>
      <c r="L27" s="58">
        <f t="shared" si="5"/>
        <v>0</v>
      </c>
      <c r="M27" s="58">
        <f t="shared" si="5"/>
        <v>0</v>
      </c>
      <c r="N27" s="58">
        <f t="shared" si="5"/>
        <v>0</v>
      </c>
      <c r="O27" s="58">
        <f t="shared" si="5"/>
        <v>0</v>
      </c>
      <c r="P27" s="58">
        <f t="shared" si="5"/>
        <v>0</v>
      </c>
      <c r="Q27" s="58">
        <f t="shared" si="5"/>
        <v>0</v>
      </c>
      <c r="R27" s="58">
        <f t="shared" si="5"/>
        <v>0</v>
      </c>
      <c r="S27" s="59"/>
      <c r="T27" s="60">
        <v>185.94</v>
      </c>
      <c r="U27" s="61">
        <v>185.94</v>
      </c>
    </row>
    <row r="28" spans="1:45" ht="25.5" x14ac:dyDescent="0.2">
      <c r="A28" s="32">
        <v>343</v>
      </c>
      <c r="B28" s="33" t="s">
        <v>19</v>
      </c>
      <c r="C28" s="63">
        <v>186.78</v>
      </c>
      <c r="D28" s="63">
        <v>486.78</v>
      </c>
      <c r="E28" s="62">
        <v>23.22</v>
      </c>
      <c r="F28" s="62">
        <v>510</v>
      </c>
      <c r="G28" s="63"/>
      <c r="H28" s="63"/>
      <c r="I28" s="63"/>
      <c r="J28" s="60">
        <v>10</v>
      </c>
      <c r="K28" s="63">
        <v>500</v>
      </c>
      <c r="L28" s="63"/>
      <c r="M28" s="63"/>
      <c r="N28" s="63"/>
      <c r="O28" s="63"/>
      <c r="P28" s="63"/>
      <c r="Q28" s="63"/>
      <c r="R28" s="63"/>
      <c r="S28" s="66"/>
      <c r="T28" s="63"/>
      <c r="U28" s="67"/>
    </row>
    <row r="29" spans="1:45" ht="40.5" customHeight="1" x14ac:dyDescent="0.2">
      <c r="A29" s="266" t="s">
        <v>39</v>
      </c>
      <c r="B29" s="267"/>
      <c r="C29" s="142">
        <f>SUM(C30)</f>
        <v>1911.2199999999998</v>
      </c>
      <c r="D29" s="142">
        <f t="shared" ref="D29:R29" si="6">SUM(D30)</f>
        <v>2441.2199999999998</v>
      </c>
      <c r="E29" s="142">
        <v>57.71</v>
      </c>
      <c r="F29" s="142">
        <f>SUM(F30)</f>
        <v>2498.9299999999998</v>
      </c>
      <c r="G29" s="142">
        <f t="shared" si="6"/>
        <v>1938.03</v>
      </c>
      <c r="H29" s="142">
        <f t="shared" si="6"/>
        <v>0</v>
      </c>
      <c r="I29" s="142">
        <f t="shared" si="6"/>
        <v>0</v>
      </c>
      <c r="J29" s="142">
        <f t="shared" si="6"/>
        <v>560.9</v>
      </c>
      <c r="K29" s="142">
        <f t="shared" si="6"/>
        <v>0</v>
      </c>
      <c r="L29" s="142">
        <f t="shared" si="6"/>
        <v>0</v>
      </c>
      <c r="M29" s="142">
        <f t="shared" si="6"/>
        <v>0</v>
      </c>
      <c r="N29" s="142">
        <f t="shared" si="6"/>
        <v>0</v>
      </c>
      <c r="O29" s="142">
        <f t="shared" si="6"/>
        <v>0</v>
      </c>
      <c r="P29" s="142">
        <f t="shared" si="6"/>
        <v>0</v>
      </c>
      <c r="Q29" s="142">
        <f t="shared" si="6"/>
        <v>0</v>
      </c>
      <c r="R29" s="142">
        <f t="shared" si="6"/>
        <v>0</v>
      </c>
      <c r="S29" s="143"/>
      <c r="T29" s="142">
        <v>132.72</v>
      </c>
      <c r="U29" s="144">
        <v>132.72</v>
      </c>
    </row>
    <row r="30" spans="1:45" ht="33.75" x14ac:dyDescent="0.2">
      <c r="A30" s="30">
        <v>42</v>
      </c>
      <c r="B30" s="34" t="s">
        <v>28</v>
      </c>
      <c r="C30" s="60">
        <f>SUM(C31:C32)</f>
        <v>1911.2199999999998</v>
      </c>
      <c r="D30" s="60">
        <f t="shared" ref="D30:R30" si="7">SUM(D31:D32)</f>
        <v>2441.2199999999998</v>
      </c>
      <c r="E30" s="70">
        <f t="shared" si="7"/>
        <v>57.71</v>
      </c>
      <c r="F30" s="70">
        <f t="shared" si="7"/>
        <v>2498.9299999999998</v>
      </c>
      <c r="G30" s="60">
        <f t="shared" si="7"/>
        <v>1938.03</v>
      </c>
      <c r="H30" s="60">
        <f t="shared" si="7"/>
        <v>0</v>
      </c>
      <c r="I30" s="60">
        <f t="shared" si="7"/>
        <v>0</v>
      </c>
      <c r="J30" s="60">
        <f t="shared" si="7"/>
        <v>560.9</v>
      </c>
      <c r="K30" s="60">
        <f t="shared" si="7"/>
        <v>0</v>
      </c>
      <c r="L30" s="60">
        <f t="shared" si="7"/>
        <v>0</v>
      </c>
      <c r="M30" s="60">
        <f t="shared" si="7"/>
        <v>0</v>
      </c>
      <c r="N30" s="60">
        <f t="shared" si="7"/>
        <v>0</v>
      </c>
      <c r="O30" s="60">
        <f t="shared" si="7"/>
        <v>0</v>
      </c>
      <c r="P30" s="60">
        <f t="shared" si="7"/>
        <v>0</v>
      </c>
      <c r="Q30" s="60">
        <f t="shared" si="7"/>
        <v>0</v>
      </c>
      <c r="R30" s="60">
        <f t="shared" si="7"/>
        <v>0</v>
      </c>
      <c r="S30" s="59"/>
      <c r="T30" s="60"/>
      <c r="U30" s="61"/>
    </row>
    <row r="31" spans="1:45" x14ac:dyDescent="0.2">
      <c r="A31" s="32">
        <v>422</v>
      </c>
      <c r="B31" s="33" t="s">
        <v>29</v>
      </c>
      <c r="C31" s="63">
        <v>530.9</v>
      </c>
      <c r="D31" s="63">
        <v>560.9</v>
      </c>
      <c r="E31" s="62"/>
      <c r="F31" s="62">
        <v>560.9</v>
      </c>
      <c r="G31" s="63"/>
      <c r="H31" s="63"/>
      <c r="I31" s="63"/>
      <c r="J31" s="63">
        <v>560.9</v>
      </c>
      <c r="K31" s="63"/>
      <c r="L31" s="71"/>
      <c r="M31" s="71"/>
      <c r="N31" s="71"/>
      <c r="O31" s="71"/>
      <c r="P31" s="71"/>
      <c r="Q31" s="63"/>
      <c r="R31" s="63"/>
      <c r="S31" s="59"/>
      <c r="T31" s="60"/>
      <c r="U31" s="61"/>
    </row>
    <row r="32" spans="1:45" x14ac:dyDescent="0.2">
      <c r="A32" s="32">
        <v>426</v>
      </c>
      <c r="B32" s="33" t="s">
        <v>27</v>
      </c>
      <c r="C32" s="63">
        <v>1380.32</v>
      </c>
      <c r="D32" s="63">
        <v>1880.32</v>
      </c>
      <c r="E32" s="62">
        <v>57.71</v>
      </c>
      <c r="F32" s="62">
        <v>1938.03</v>
      </c>
      <c r="G32" s="63">
        <v>1938.03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59"/>
      <c r="T32" s="60"/>
      <c r="U32" s="61"/>
    </row>
    <row r="33" spans="1:26" s="4" customFormat="1" ht="31.5" customHeight="1" x14ac:dyDescent="0.2">
      <c r="A33" s="210">
        <v>1026</v>
      </c>
      <c r="B33" s="211" t="s">
        <v>31</v>
      </c>
      <c r="C33" s="72">
        <f>SUM(C35,C48)</f>
        <v>57541.31</v>
      </c>
      <c r="D33" s="72">
        <f t="shared" ref="D33:R33" si="8">SUM(D35,D48)</f>
        <v>61625.229999999996</v>
      </c>
      <c r="E33" s="72">
        <f t="shared" si="8"/>
        <v>4831.01</v>
      </c>
      <c r="F33" s="72">
        <f t="shared" si="8"/>
        <v>66456.240000000005</v>
      </c>
      <c r="G33" s="72">
        <f t="shared" si="8"/>
        <v>51604.25</v>
      </c>
      <c r="H33" s="72">
        <f t="shared" si="8"/>
        <v>3982.09</v>
      </c>
      <c r="I33" s="72">
        <f t="shared" si="8"/>
        <v>0</v>
      </c>
      <c r="J33" s="72">
        <f t="shared" si="8"/>
        <v>0</v>
      </c>
      <c r="K33" s="72">
        <f t="shared" si="8"/>
        <v>0</v>
      </c>
      <c r="L33" s="72">
        <f t="shared" si="8"/>
        <v>0</v>
      </c>
      <c r="M33" s="72">
        <f t="shared" si="8"/>
        <v>1900</v>
      </c>
      <c r="N33" s="72">
        <f t="shared" si="8"/>
        <v>0</v>
      </c>
      <c r="O33" s="72">
        <f t="shared" si="8"/>
        <v>0</v>
      </c>
      <c r="P33" s="72">
        <f t="shared" si="8"/>
        <v>8919.9</v>
      </c>
      <c r="Q33" s="72">
        <f t="shared" si="8"/>
        <v>50</v>
      </c>
      <c r="R33" s="72">
        <f t="shared" si="8"/>
        <v>0</v>
      </c>
      <c r="S33" s="73"/>
      <c r="T33" s="72">
        <f>SUM(T35,T48)</f>
        <v>56606.929999999993</v>
      </c>
      <c r="U33" s="72">
        <f>SUM(U35,U48)</f>
        <v>56435.039999999994</v>
      </c>
    </row>
    <row r="34" spans="1:26" s="4" customFormat="1" ht="17.25" customHeight="1" x14ac:dyDescent="0.2">
      <c r="A34" s="251" t="s">
        <v>32</v>
      </c>
      <c r="B34" s="252"/>
      <c r="C34" s="75"/>
      <c r="D34" s="75"/>
      <c r="E34" s="74"/>
      <c r="F34" s="74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  <c r="T34" s="75"/>
      <c r="U34" s="77"/>
    </row>
    <row r="35" spans="1:26" s="4" customFormat="1" ht="34.5" customHeight="1" x14ac:dyDescent="0.2">
      <c r="A35" s="253" t="s">
        <v>33</v>
      </c>
      <c r="B35" s="254"/>
      <c r="C35" s="140">
        <f>SUM(C36,C40,C46)</f>
        <v>50984.79</v>
      </c>
      <c r="D35" s="140">
        <f t="shared" ref="D35:R35" si="9">SUM(D36,D40,D46)</f>
        <v>54303.27</v>
      </c>
      <c r="E35" s="140">
        <f t="shared" si="9"/>
        <v>-674.06</v>
      </c>
      <c r="F35" s="140">
        <f t="shared" si="9"/>
        <v>53629.210000000006</v>
      </c>
      <c r="G35" s="140">
        <f t="shared" si="9"/>
        <v>48339</v>
      </c>
      <c r="H35" s="140">
        <f t="shared" si="9"/>
        <v>3982.09</v>
      </c>
      <c r="I35" s="140">
        <f t="shared" si="9"/>
        <v>0</v>
      </c>
      <c r="J35" s="140">
        <f t="shared" si="9"/>
        <v>0</v>
      </c>
      <c r="K35" s="140">
        <f t="shared" si="9"/>
        <v>0</v>
      </c>
      <c r="L35" s="140">
        <f t="shared" si="9"/>
        <v>0</v>
      </c>
      <c r="M35" s="140">
        <f t="shared" si="9"/>
        <v>1308.1200000000001</v>
      </c>
      <c r="N35" s="140">
        <f t="shared" si="9"/>
        <v>0</v>
      </c>
      <c r="O35" s="140">
        <f t="shared" si="9"/>
        <v>0</v>
      </c>
      <c r="P35" s="140">
        <f t="shared" si="9"/>
        <v>0</v>
      </c>
      <c r="Q35" s="140">
        <f t="shared" si="9"/>
        <v>0</v>
      </c>
      <c r="R35" s="140">
        <f t="shared" si="9"/>
        <v>0</v>
      </c>
      <c r="S35" s="141"/>
      <c r="T35" s="140">
        <f>SUM(T36,T40,T46)</f>
        <v>51430.729999999996</v>
      </c>
      <c r="U35" s="140">
        <f>SUM(U36,U40,U46)</f>
        <v>51258.84</v>
      </c>
    </row>
    <row r="36" spans="1:26" s="4" customFormat="1" ht="12.75" customHeight="1" x14ac:dyDescent="0.2">
      <c r="A36" s="35">
        <v>31</v>
      </c>
      <c r="B36" s="36" t="s">
        <v>10</v>
      </c>
      <c r="C36" s="78">
        <f>SUM(C39,C38,C37)</f>
        <v>41130.79</v>
      </c>
      <c r="D36" s="78">
        <f t="shared" ref="D36:R36" si="10">SUM(D39,D38,D37)</f>
        <v>41600.79</v>
      </c>
      <c r="E36" s="78">
        <f t="shared" si="10"/>
        <v>74.339999999999975</v>
      </c>
      <c r="F36" s="78">
        <f t="shared" si="10"/>
        <v>41675.130000000005</v>
      </c>
      <c r="G36" s="78">
        <f t="shared" si="10"/>
        <v>41130.79</v>
      </c>
      <c r="H36" s="78">
        <f t="shared" si="10"/>
        <v>544.33999999999992</v>
      </c>
      <c r="I36" s="78">
        <f t="shared" si="10"/>
        <v>0</v>
      </c>
      <c r="J36" s="78">
        <f t="shared" si="10"/>
        <v>0</v>
      </c>
      <c r="K36" s="78">
        <f t="shared" si="10"/>
        <v>0</v>
      </c>
      <c r="L36" s="78">
        <f t="shared" si="10"/>
        <v>0</v>
      </c>
      <c r="M36" s="78">
        <f t="shared" si="10"/>
        <v>0</v>
      </c>
      <c r="N36" s="78">
        <f t="shared" si="10"/>
        <v>0</v>
      </c>
      <c r="O36" s="78">
        <f t="shared" si="10"/>
        <v>0</v>
      </c>
      <c r="P36" s="78">
        <f t="shared" si="10"/>
        <v>0</v>
      </c>
      <c r="Q36" s="78">
        <f t="shared" si="10"/>
        <v>0</v>
      </c>
      <c r="R36" s="78">
        <f t="shared" si="10"/>
        <v>0</v>
      </c>
      <c r="S36" s="79"/>
      <c r="T36" s="80">
        <v>41031.26</v>
      </c>
      <c r="U36" s="81">
        <v>41117.53</v>
      </c>
      <c r="Z36" s="24"/>
    </row>
    <row r="37" spans="1:26" s="4" customFormat="1" ht="12.75" customHeight="1" x14ac:dyDescent="0.2">
      <c r="A37" s="32">
        <v>311</v>
      </c>
      <c r="B37" s="33" t="s">
        <v>11</v>
      </c>
      <c r="C37" s="63">
        <v>32782.53</v>
      </c>
      <c r="D37" s="63">
        <v>33182.53</v>
      </c>
      <c r="E37" s="62">
        <v>-275.66000000000003</v>
      </c>
      <c r="F37" s="62">
        <v>32906.870000000003</v>
      </c>
      <c r="G37" s="63">
        <v>32432.53</v>
      </c>
      <c r="H37" s="63">
        <v>474.34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6"/>
      <c r="T37" s="63"/>
      <c r="U37" s="67"/>
      <c r="Z37" s="24"/>
    </row>
    <row r="38" spans="1:26" s="4" customFormat="1" ht="12.75" customHeight="1" x14ac:dyDescent="0.2">
      <c r="A38" s="32">
        <v>312</v>
      </c>
      <c r="B38" s="33" t="s">
        <v>12</v>
      </c>
      <c r="C38" s="63">
        <v>2919.9</v>
      </c>
      <c r="D38" s="63">
        <v>2919.9</v>
      </c>
      <c r="E38" s="62">
        <v>350</v>
      </c>
      <c r="F38" s="62">
        <v>3269.9</v>
      </c>
      <c r="G38" s="63">
        <v>3269.9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6"/>
      <c r="T38" s="63"/>
      <c r="U38" s="67"/>
      <c r="Z38" s="24"/>
    </row>
    <row r="39" spans="1:26" s="4" customFormat="1" ht="12.75" customHeight="1" x14ac:dyDescent="0.2">
      <c r="A39" s="32">
        <v>313</v>
      </c>
      <c r="B39" s="33" t="s">
        <v>13</v>
      </c>
      <c r="C39" s="63">
        <v>5428.36</v>
      </c>
      <c r="D39" s="63">
        <v>5498.36</v>
      </c>
      <c r="E39" s="62"/>
      <c r="F39" s="62">
        <v>5498.36</v>
      </c>
      <c r="G39" s="63">
        <v>5428.36</v>
      </c>
      <c r="H39" s="63">
        <v>70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6"/>
      <c r="T39" s="63"/>
      <c r="U39" s="67"/>
      <c r="Z39" s="25"/>
    </row>
    <row r="40" spans="1:26" s="4" customFormat="1" ht="12.75" customHeight="1" x14ac:dyDescent="0.2">
      <c r="A40" s="30">
        <v>32</v>
      </c>
      <c r="B40" s="31" t="s">
        <v>14</v>
      </c>
      <c r="C40" s="58">
        <f>SUM(C41,C42,C43,C44,C45)</f>
        <v>9668.19</v>
      </c>
      <c r="D40" s="58">
        <f t="shared" ref="D40:R40" si="11">SUM(D41,D42,D43,D44,D45)</f>
        <v>12516.67</v>
      </c>
      <c r="E40" s="58">
        <f t="shared" si="11"/>
        <v>-778.4</v>
      </c>
      <c r="F40" s="58">
        <f t="shared" si="11"/>
        <v>11738.27</v>
      </c>
      <c r="G40" s="58">
        <f t="shared" si="11"/>
        <v>6992.4</v>
      </c>
      <c r="H40" s="58">
        <f t="shared" si="11"/>
        <v>3437.75</v>
      </c>
      <c r="I40" s="58">
        <f t="shared" si="11"/>
        <v>0</v>
      </c>
      <c r="J40" s="58">
        <f t="shared" si="11"/>
        <v>0</v>
      </c>
      <c r="K40" s="58">
        <f t="shared" si="11"/>
        <v>0</v>
      </c>
      <c r="L40" s="58">
        <f t="shared" si="11"/>
        <v>0</v>
      </c>
      <c r="M40" s="58">
        <f t="shared" si="11"/>
        <v>1308.1200000000001</v>
      </c>
      <c r="N40" s="58">
        <f t="shared" si="11"/>
        <v>0</v>
      </c>
      <c r="O40" s="58">
        <f t="shared" si="11"/>
        <v>0</v>
      </c>
      <c r="P40" s="58">
        <f t="shared" si="11"/>
        <v>0</v>
      </c>
      <c r="Q40" s="58">
        <f t="shared" si="11"/>
        <v>0</v>
      </c>
      <c r="R40" s="58">
        <f t="shared" si="11"/>
        <v>0</v>
      </c>
      <c r="S40" s="59"/>
      <c r="T40" s="60">
        <v>10213.66</v>
      </c>
      <c r="U40" s="61">
        <v>9955.5</v>
      </c>
    </row>
    <row r="41" spans="1:26" s="4" customFormat="1" ht="25.5" customHeight="1" x14ac:dyDescent="0.2">
      <c r="A41" s="32">
        <v>321</v>
      </c>
      <c r="B41" s="33" t="s">
        <v>15</v>
      </c>
      <c r="C41" s="63">
        <v>3477.34</v>
      </c>
      <c r="D41" s="63">
        <v>4516.83</v>
      </c>
      <c r="E41" s="62">
        <v>-709.78</v>
      </c>
      <c r="F41" s="62">
        <v>3807.05</v>
      </c>
      <c r="G41" s="63">
        <v>3170.92</v>
      </c>
      <c r="H41" s="63">
        <v>549.57000000000005</v>
      </c>
      <c r="I41" s="63"/>
      <c r="J41" s="63"/>
      <c r="K41" s="63"/>
      <c r="L41" s="63"/>
      <c r="M41" s="63">
        <v>86.56</v>
      </c>
      <c r="N41" s="63"/>
      <c r="O41" s="63"/>
      <c r="P41" s="63"/>
      <c r="Q41" s="63"/>
      <c r="R41" s="63"/>
      <c r="S41" s="66"/>
      <c r="T41" s="63"/>
      <c r="U41" s="67"/>
    </row>
    <row r="42" spans="1:26" s="4" customFormat="1" ht="25.5" x14ac:dyDescent="0.2">
      <c r="A42" s="32">
        <v>322</v>
      </c>
      <c r="B42" s="33" t="s">
        <v>16</v>
      </c>
      <c r="C42" s="63">
        <v>1873.38</v>
      </c>
      <c r="D42" s="63">
        <v>1943.38</v>
      </c>
      <c r="E42" s="62">
        <v>265.45999999999998</v>
      </c>
      <c r="F42" s="62">
        <v>2208.84</v>
      </c>
      <c r="G42" s="63">
        <v>281.14999999999998</v>
      </c>
      <c r="H42" s="63">
        <v>1131.3499999999999</v>
      </c>
      <c r="I42" s="63"/>
      <c r="J42" s="63"/>
      <c r="K42" s="63"/>
      <c r="L42" s="63"/>
      <c r="M42" s="63">
        <v>796.34</v>
      </c>
      <c r="N42" s="63"/>
      <c r="O42" s="63"/>
      <c r="P42" s="63"/>
      <c r="Q42" s="63"/>
      <c r="R42" s="63"/>
      <c r="S42" s="66"/>
      <c r="T42" s="63"/>
      <c r="U42" s="67"/>
    </row>
    <row r="43" spans="1:26" s="4" customFormat="1" x14ac:dyDescent="0.2">
      <c r="A43" s="32">
        <v>323</v>
      </c>
      <c r="B43" s="33" t="s">
        <v>17</v>
      </c>
      <c r="C43" s="63">
        <v>3404.34</v>
      </c>
      <c r="D43" s="63">
        <v>4885.24</v>
      </c>
      <c r="E43" s="62">
        <v>-600</v>
      </c>
      <c r="F43" s="62">
        <v>4285.24</v>
      </c>
      <c r="G43" s="63">
        <v>2637.5</v>
      </c>
      <c r="H43" s="63">
        <v>1515.02</v>
      </c>
      <c r="I43" s="63"/>
      <c r="J43" s="63"/>
      <c r="K43" s="63"/>
      <c r="L43" s="63"/>
      <c r="M43" s="63">
        <v>132.72</v>
      </c>
      <c r="N43" s="63"/>
      <c r="O43" s="63"/>
      <c r="P43" s="63"/>
      <c r="Q43" s="63"/>
      <c r="R43" s="63"/>
      <c r="S43" s="66"/>
      <c r="T43" s="63"/>
      <c r="U43" s="67"/>
    </row>
    <row r="44" spans="1:26" s="4" customFormat="1" ht="25.5" customHeight="1" x14ac:dyDescent="0.2">
      <c r="A44" s="32">
        <v>324</v>
      </c>
      <c r="B44" s="33" t="s">
        <v>34</v>
      </c>
      <c r="C44" s="63">
        <v>199.08</v>
      </c>
      <c r="D44" s="63">
        <v>199.08</v>
      </c>
      <c r="E44" s="62">
        <v>93.42</v>
      </c>
      <c r="F44" s="62">
        <v>292.5</v>
      </c>
      <c r="G44" s="63"/>
      <c r="H44" s="63"/>
      <c r="I44" s="63"/>
      <c r="J44" s="63"/>
      <c r="K44" s="63"/>
      <c r="L44" s="63"/>
      <c r="M44" s="63">
        <v>292.5</v>
      </c>
      <c r="N44" s="63"/>
      <c r="O44" s="63"/>
      <c r="P44" s="63"/>
      <c r="Q44" s="63"/>
      <c r="R44" s="63"/>
      <c r="S44" s="66"/>
      <c r="T44" s="63"/>
      <c r="U44" s="67"/>
    </row>
    <row r="45" spans="1:26" s="4" customFormat="1" ht="25.5" x14ac:dyDescent="0.2">
      <c r="A45" s="32">
        <v>329</v>
      </c>
      <c r="B45" s="33" t="s">
        <v>36</v>
      </c>
      <c r="C45" s="63">
        <v>714.05</v>
      </c>
      <c r="D45" s="63">
        <v>972.14</v>
      </c>
      <c r="E45" s="62">
        <v>172.5</v>
      </c>
      <c r="F45" s="62">
        <v>1144.6400000000001</v>
      </c>
      <c r="G45" s="63">
        <v>902.83</v>
      </c>
      <c r="H45" s="63">
        <v>241.81</v>
      </c>
      <c r="I45" s="63"/>
      <c r="J45" s="63"/>
      <c r="K45" s="63"/>
      <c r="L45" s="63"/>
      <c r="M45" s="63"/>
      <c r="N45" s="63"/>
      <c r="O45" s="63"/>
      <c r="P45" s="63"/>
      <c r="Q45" s="63"/>
      <c r="R45" s="60"/>
      <c r="S45" s="66"/>
      <c r="T45" s="60"/>
      <c r="U45" s="61"/>
    </row>
    <row r="46" spans="1:26" x14ac:dyDescent="0.2">
      <c r="A46" s="30">
        <v>34</v>
      </c>
      <c r="B46" s="31" t="s">
        <v>18</v>
      </c>
      <c r="C46" s="58">
        <f>SUM(C47)</f>
        <v>185.81</v>
      </c>
      <c r="D46" s="58">
        <f t="shared" ref="D46:R46" si="12">SUM(D47)</f>
        <v>185.81</v>
      </c>
      <c r="E46" s="58">
        <f t="shared" si="12"/>
        <v>30</v>
      </c>
      <c r="F46" s="58">
        <f t="shared" si="12"/>
        <v>215.81</v>
      </c>
      <c r="G46" s="58">
        <f t="shared" si="12"/>
        <v>215.81</v>
      </c>
      <c r="H46" s="58">
        <f t="shared" si="12"/>
        <v>0</v>
      </c>
      <c r="I46" s="58">
        <f t="shared" si="12"/>
        <v>0</v>
      </c>
      <c r="J46" s="58">
        <f t="shared" si="12"/>
        <v>0</v>
      </c>
      <c r="K46" s="58">
        <f t="shared" si="12"/>
        <v>0</v>
      </c>
      <c r="L46" s="58">
        <f t="shared" si="12"/>
        <v>0</v>
      </c>
      <c r="M46" s="58">
        <f t="shared" si="12"/>
        <v>0</v>
      </c>
      <c r="N46" s="58">
        <f t="shared" si="12"/>
        <v>0</v>
      </c>
      <c r="O46" s="58">
        <f t="shared" si="12"/>
        <v>0</v>
      </c>
      <c r="P46" s="58">
        <f t="shared" si="12"/>
        <v>0</v>
      </c>
      <c r="Q46" s="58">
        <f t="shared" si="12"/>
        <v>0</v>
      </c>
      <c r="R46" s="58">
        <f t="shared" si="12"/>
        <v>0</v>
      </c>
      <c r="S46" s="59"/>
      <c r="T46" s="60">
        <v>185.81</v>
      </c>
      <c r="U46" s="61">
        <v>185.81</v>
      </c>
    </row>
    <row r="47" spans="1:26" ht="25.5" x14ac:dyDescent="0.2">
      <c r="A47" s="32">
        <v>343</v>
      </c>
      <c r="B47" s="33" t="s">
        <v>19</v>
      </c>
      <c r="C47" s="63">
        <v>185.81</v>
      </c>
      <c r="D47" s="63">
        <v>185.81</v>
      </c>
      <c r="E47" s="62">
        <v>30</v>
      </c>
      <c r="F47" s="62">
        <v>215.81</v>
      </c>
      <c r="G47" s="63">
        <v>215.81</v>
      </c>
      <c r="H47" s="63"/>
      <c r="I47" s="63"/>
      <c r="J47" s="63"/>
      <c r="K47" s="63"/>
      <c r="L47" s="63"/>
      <c r="M47" s="60"/>
      <c r="N47" s="60"/>
      <c r="O47" s="60"/>
      <c r="P47" s="60"/>
      <c r="Q47" s="60"/>
      <c r="R47" s="60"/>
      <c r="S47" s="59"/>
      <c r="T47" s="60"/>
      <c r="U47" s="61"/>
    </row>
    <row r="48" spans="1:26" ht="34.5" customHeight="1" x14ac:dyDescent="0.2">
      <c r="A48" s="255" t="s">
        <v>37</v>
      </c>
      <c r="B48" s="256"/>
      <c r="C48" s="82">
        <f>SUM(C49)</f>
        <v>6556.5199999999995</v>
      </c>
      <c r="D48" s="82">
        <f t="shared" ref="D48:I48" si="13">SUM(D49)</f>
        <v>7321.96</v>
      </c>
      <c r="E48" s="82">
        <v>5505.07</v>
      </c>
      <c r="F48" s="82">
        <f>SUM(F49)</f>
        <v>12827.03</v>
      </c>
      <c r="G48" s="82">
        <f t="shared" si="13"/>
        <v>3265.25</v>
      </c>
      <c r="H48" s="82">
        <f t="shared" si="13"/>
        <v>0</v>
      </c>
      <c r="I48" s="82">
        <f t="shared" si="13"/>
        <v>0</v>
      </c>
      <c r="J48" s="82">
        <f t="shared" ref="J48:R48" si="14">SUM(J51:J52)</f>
        <v>0</v>
      </c>
      <c r="K48" s="82">
        <f t="shared" si="14"/>
        <v>0</v>
      </c>
      <c r="L48" s="82">
        <f t="shared" si="14"/>
        <v>0</v>
      </c>
      <c r="M48" s="82">
        <f t="shared" si="14"/>
        <v>591.88</v>
      </c>
      <c r="N48" s="82">
        <f t="shared" si="14"/>
        <v>0</v>
      </c>
      <c r="O48" s="82">
        <f t="shared" si="14"/>
        <v>0</v>
      </c>
      <c r="P48" s="82">
        <f t="shared" si="14"/>
        <v>8919.9</v>
      </c>
      <c r="Q48" s="82">
        <f t="shared" si="14"/>
        <v>50</v>
      </c>
      <c r="R48" s="82">
        <f t="shared" si="14"/>
        <v>0</v>
      </c>
      <c r="S48" s="145"/>
      <c r="T48" s="82">
        <v>5176.2</v>
      </c>
      <c r="U48" s="146">
        <v>5176.2</v>
      </c>
    </row>
    <row r="49" spans="1:21" s="4" customFormat="1" ht="33.75" x14ac:dyDescent="0.2">
      <c r="A49" s="212">
        <v>42</v>
      </c>
      <c r="B49" s="213" t="s">
        <v>28</v>
      </c>
      <c r="C49" s="80">
        <f>SUM(C50:C52)</f>
        <v>6556.5199999999995</v>
      </c>
      <c r="D49" s="80">
        <f t="shared" ref="D49:R49" si="15">SUM(D50:D52)</f>
        <v>7321.96</v>
      </c>
      <c r="E49" s="83">
        <f t="shared" si="15"/>
        <v>5505.07</v>
      </c>
      <c r="F49" s="83">
        <f t="shared" si="15"/>
        <v>12827.03</v>
      </c>
      <c r="G49" s="80">
        <f t="shared" si="15"/>
        <v>3265.25</v>
      </c>
      <c r="H49" s="80">
        <f t="shared" si="15"/>
        <v>0</v>
      </c>
      <c r="I49" s="80">
        <f t="shared" si="15"/>
        <v>0</v>
      </c>
      <c r="J49" s="80">
        <f t="shared" si="15"/>
        <v>0</v>
      </c>
      <c r="K49" s="80">
        <f t="shared" si="15"/>
        <v>0</v>
      </c>
      <c r="L49" s="80">
        <f t="shared" si="15"/>
        <v>0</v>
      </c>
      <c r="M49" s="80">
        <f t="shared" si="15"/>
        <v>591.88</v>
      </c>
      <c r="N49" s="80">
        <f t="shared" si="15"/>
        <v>0</v>
      </c>
      <c r="O49" s="80">
        <f t="shared" si="15"/>
        <v>0</v>
      </c>
      <c r="P49" s="80">
        <f t="shared" si="15"/>
        <v>8919.9</v>
      </c>
      <c r="Q49" s="80">
        <f t="shared" si="15"/>
        <v>50</v>
      </c>
      <c r="R49" s="80">
        <f t="shared" si="15"/>
        <v>0</v>
      </c>
      <c r="S49" s="79"/>
      <c r="T49" s="80"/>
      <c r="U49" s="81"/>
    </row>
    <row r="50" spans="1:21" x14ac:dyDescent="0.2">
      <c r="A50" s="32">
        <v>422</v>
      </c>
      <c r="B50" s="33" t="s">
        <v>29</v>
      </c>
      <c r="C50" s="63"/>
      <c r="D50" s="63"/>
      <c r="E50" s="62"/>
      <c r="F50" s="6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6"/>
      <c r="T50" s="60"/>
      <c r="U50" s="61"/>
    </row>
    <row r="51" spans="1:21" ht="38.25" x14ac:dyDescent="0.2">
      <c r="A51" s="32">
        <v>424</v>
      </c>
      <c r="B51" s="33" t="s">
        <v>35</v>
      </c>
      <c r="C51" s="63">
        <v>5176.2</v>
      </c>
      <c r="D51" s="63">
        <v>5441.64</v>
      </c>
      <c r="E51" s="62">
        <v>5447.37</v>
      </c>
      <c r="F51" s="62">
        <v>10889.01</v>
      </c>
      <c r="G51" s="63">
        <v>1327.23</v>
      </c>
      <c r="H51" s="63"/>
      <c r="I51" s="63"/>
      <c r="J51" s="63"/>
      <c r="K51" s="63"/>
      <c r="L51" s="63"/>
      <c r="M51" s="63">
        <v>591.88</v>
      </c>
      <c r="N51" s="63"/>
      <c r="O51" s="63"/>
      <c r="P51" s="63">
        <v>8919.9</v>
      </c>
      <c r="Q51" s="63">
        <v>50</v>
      </c>
      <c r="R51" s="63"/>
      <c r="S51" s="66"/>
      <c r="T51" s="63"/>
      <c r="U51" s="67"/>
    </row>
    <row r="52" spans="1:21" x14ac:dyDescent="0.2">
      <c r="A52" s="32">
        <v>426</v>
      </c>
      <c r="B52" s="33" t="s">
        <v>27</v>
      </c>
      <c r="C52" s="63">
        <v>1380.32</v>
      </c>
      <c r="D52" s="63">
        <v>1880.32</v>
      </c>
      <c r="E52" s="62">
        <v>57.7</v>
      </c>
      <c r="F52" s="62">
        <v>1938.02</v>
      </c>
      <c r="G52" s="63">
        <v>1938.02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6"/>
      <c r="T52" s="63"/>
      <c r="U52" s="67"/>
    </row>
    <row r="53" spans="1:21" x14ac:dyDescent="0.2">
      <c r="A53" s="5"/>
      <c r="B53" s="37"/>
      <c r="C53" s="26"/>
      <c r="D53" s="26"/>
      <c r="E53" s="26"/>
      <c r="F53" s="26"/>
      <c r="G53" s="26"/>
      <c r="H53" s="26"/>
      <c r="I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x14ac:dyDescent="0.2">
      <c r="A54" s="5"/>
      <c r="B54" s="37"/>
      <c r="C54" s="26"/>
      <c r="D54" s="26"/>
      <c r="E54" s="26"/>
      <c r="F54" s="26"/>
      <c r="G54" s="26"/>
      <c r="H54" s="26"/>
      <c r="I54" s="26"/>
      <c r="J54" s="26" t="s">
        <v>45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x14ac:dyDescent="0.2">
      <c r="A55" s="5"/>
      <c r="B55" s="37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x14ac:dyDescent="0.2">
      <c r="A56" s="5"/>
      <c r="B56" s="37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</sheetData>
  <mergeCells count="11">
    <mergeCell ref="A34:B34"/>
    <mergeCell ref="A35:B35"/>
    <mergeCell ref="A48:B48"/>
    <mergeCell ref="A7:J7"/>
    <mergeCell ref="A8:R8"/>
    <mergeCell ref="A10:S10"/>
    <mergeCell ref="A13:B13"/>
    <mergeCell ref="A14:B14"/>
    <mergeCell ref="A16:B16"/>
    <mergeCell ref="A17:B17"/>
    <mergeCell ref="A29:B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izvori financiranja</vt:lpstr>
      <vt:lpstr>PRIHODI</vt:lpstr>
      <vt:lpstr>II. izmjene - RASHODI 3.raz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Ilinić</dc:creator>
  <cp:lastModifiedBy>Vesna</cp:lastModifiedBy>
  <cp:lastPrinted>2023-12-21T13:07:11Z</cp:lastPrinted>
  <dcterms:created xsi:type="dcterms:W3CDTF">2020-11-10T10:50:21Z</dcterms:created>
  <dcterms:modified xsi:type="dcterms:W3CDTF">2023-12-22T06:29:24Z</dcterms:modified>
</cp:coreProperties>
</file>